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SO 01 - Oprava propustku ...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'SO 01 - Oprava propustku ...'!$C$129:$K$196</definedName>
    <definedName name="_xlnm.Print_Area" localSheetId="1">'SO 01 - Oprava propustku ...'!$C$82:$J$111,'SO 01 - Oprava propustku ...'!$C$117:$J$196</definedName>
    <definedName name="_xlnm.Print_Titles" localSheetId="1">'SO 01 - Oprava propustku ...'!$129:$129</definedName>
  </definedNames>
  <calcPr/>
</workbook>
</file>

<file path=xl/calcChain.xml><?xml version="1.0" encoding="utf-8"?>
<calcChain xmlns="http://schemas.openxmlformats.org/spreadsheetml/2006/main">
  <c i="2" l="1" r="J37"/>
  <c r="J36"/>
  <c i="1" r="AY95"/>
  <c i="2" r="J35"/>
  <c i="1" r="AX95"/>
  <c i="2" r="BI196"/>
  <c r="BH196"/>
  <c r="BG196"/>
  <c r="BF196"/>
  <c r="T196"/>
  <c r="R196"/>
  <c r="P196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0"/>
  <c r="BH190"/>
  <c r="BG190"/>
  <c r="BF190"/>
  <c r="T190"/>
  <c r="T189"/>
  <c r="R190"/>
  <c r="R189"/>
  <c r="P190"/>
  <c r="P189"/>
  <c r="BI188"/>
  <c r="BH188"/>
  <c r="BG188"/>
  <c r="BF188"/>
  <c r="T188"/>
  <c r="T187"/>
  <c r="R188"/>
  <c r="R187"/>
  <c r="P188"/>
  <c r="P187"/>
  <c r="BI185"/>
  <c r="BH185"/>
  <c r="BG185"/>
  <c r="BF185"/>
  <c r="T185"/>
  <c r="R185"/>
  <c r="P185"/>
  <c r="BI184"/>
  <c r="BH184"/>
  <c r="BG184"/>
  <c r="BF184"/>
  <c r="T184"/>
  <c r="R184"/>
  <c r="P184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1"/>
  <c r="BH161"/>
  <c r="BG161"/>
  <c r="BF161"/>
  <c r="T161"/>
  <c r="T160"/>
  <c r="R161"/>
  <c r="R160"/>
  <c r="P161"/>
  <c r="P160"/>
  <c r="BI159"/>
  <c r="BH159"/>
  <c r="BG159"/>
  <c r="BF159"/>
  <c r="T159"/>
  <c r="R159"/>
  <c r="P159"/>
  <c r="BI158"/>
  <c r="BH158"/>
  <c r="BG158"/>
  <c r="BF158"/>
  <c r="T158"/>
  <c r="R158"/>
  <c r="P158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F124"/>
  <c r="E122"/>
  <c r="F89"/>
  <c r="E87"/>
  <c r="J24"/>
  <c r="E24"/>
  <c r="J92"/>
  <c r="J23"/>
  <c r="J21"/>
  <c r="E21"/>
  <c r="J91"/>
  <c r="J20"/>
  <c r="J18"/>
  <c r="E18"/>
  <c r="F127"/>
  <c r="J17"/>
  <c r="J15"/>
  <c r="E15"/>
  <c r="F91"/>
  <c r="J14"/>
  <c r="J12"/>
  <c r="J124"/>
  <c r="E7"/>
  <c r="E120"/>
  <c i="1" r="L90"/>
  <c r="AM90"/>
  <c r="AM89"/>
  <c r="L89"/>
  <c r="AM87"/>
  <c r="L87"/>
  <c r="L85"/>
  <c r="L84"/>
  <c i="2" r="J190"/>
  <c r="BK188"/>
  <c r="J181"/>
  <c r="J180"/>
  <c r="BK179"/>
  <c r="BK178"/>
  <c r="J175"/>
  <c r="J174"/>
  <c r="BK172"/>
  <c r="BK171"/>
  <c r="BK168"/>
  <c r="J167"/>
  <c r="J165"/>
  <c r="BK164"/>
  <c r="J163"/>
  <c r="J161"/>
  <c r="BK156"/>
  <c r="J154"/>
  <c r="J147"/>
  <c r="BK146"/>
  <c r="J145"/>
  <c r="J144"/>
  <c r="J141"/>
  <c r="BK140"/>
  <c r="J139"/>
  <c r="BK138"/>
  <c r="J137"/>
  <c r="BK136"/>
  <c r="BK135"/>
  <c i="1" r="AS94"/>
  <c i="2" r="BK194"/>
  <c r="J193"/>
  <c r="BK190"/>
  <c r="J188"/>
  <c r="BK185"/>
  <c r="J184"/>
  <c r="BK181"/>
  <c r="BK180"/>
  <c r="J179"/>
  <c r="BK174"/>
  <c r="BK173"/>
  <c r="J171"/>
  <c r="J164"/>
  <c r="BK159"/>
  <c r="BK158"/>
  <c r="J156"/>
  <c r="J155"/>
  <c r="BK149"/>
  <c r="J148"/>
  <c r="BK147"/>
  <c r="J146"/>
  <c r="BK145"/>
  <c r="BK144"/>
  <c r="J143"/>
  <c r="J138"/>
  <c r="BK137"/>
  <c r="J136"/>
  <c r="J135"/>
  <c r="BK134"/>
  <c r="J133"/>
  <c r="BK196"/>
  <c r="BK195"/>
  <c r="J194"/>
  <c r="BK192"/>
  <c r="J185"/>
  <c r="BK184"/>
  <c r="J178"/>
  <c r="J173"/>
  <c r="J169"/>
  <c r="J166"/>
  <c r="J158"/>
  <c r="BK155"/>
  <c r="BK154"/>
  <c r="BK153"/>
  <c r="BK152"/>
  <c r="BK151"/>
  <c r="J149"/>
  <c r="BK143"/>
  <c r="J142"/>
  <c r="BK141"/>
  <c r="J140"/>
  <c r="BK139"/>
  <c r="J134"/>
  <c r="BK133"/>
  <c r="J196"/>
  <c r="J195"/>
  <c r="BK193"/>
  <c r="J192"/>
  <c r="BK175"/>
  <c r="J172"/>
  <c r="BK169"/>
  <c r="J168"/>
  <c r="BK167"/>
  <c r="BK166"/>
  <c r="BK165"/>
  <c r="BK163"/>
  <c r="BK161"/>
  <c r="J159"/>
  <c r="J153"/>
  <c r="J152"/>
  <c r="J151"/>
  <c r="BK148"/>
  <c r="BK142"/>
  <c l="1" r="R132"/>
  <c r="P150"/>
  <c r="BK157"/>
  <c r="J157"/>
  <c r="J100"/>
  <c r="P157"/>
  <c r="P162"/>
  <c r="BK170"/>
  <c r="J170"/>
  <c r="J103"/>
  <c r="T170"/>
  <c r="R177"/>
  <c r="R176"/>
  <c r="P132"/>
  <c r="BK150"/>
  <c r="J150"/>
  <c r="J99"/>
  <c r="R150"/>
  <c r="T157"/>
  <c r="BK162"/>
  <c r="J162"/>
  <c r="J102"/>
  <c r="R162"/>
  <c r="R170"/>
  <c r="BK177"/>
  <c r="BK176"/>
  <c r="J176"/>
  <c r="J104"/>
  <c r="T177"/>
  <c r="T176"/>
  <c r="P183"/>
  <c r="BK132"/>
  <c r="T132"/>
  <c r="T150"/>
  <c r="R157"/>
  <c r="T162"/>
  <c r="P170"/>
  <c r="P177"/>
  <c r="P176"/>
  <c r="BK183"/>
  <c r="J183"/>
  <c r="J107"/>
  <c r="R183"/>
  <c r="T183"/>
  <c r="BK191"/>
  <c r="J191"/>
  <c r="J110"/>
  <c r="P191"/>
  <c r="R191"/>
  <c r="T191"/>
  <c r="J89"/>
  <c r="F92"/>
  <c r="F126"/>
  <c r="J127"/>
  <c r="BE134"/>
  <c r="BE136"/>
  <c r="BE138"/>
  <c r="BE139"/>
  <c r="BE143"/>
  <c r="BE144"/>
  <c r="BE145"/>
  <c r="BE154"/>
  <c r="BE155"/>
  <c r="BE156"/>
  <c r="BE163"/>
  <c r="BE172"/>
  <c r="BE173"/>
  <c r="BE178"/>
  <c r="BE185"/>
  <c r="BE188"/>
  <c r="E85"/>
  <c r="BE135"/>
  <c r="BE137"/>
  <c r="BE146"/>
  <c r="BE148"/>
  <c r="BE159"/>
  <c r="BE164"/>
  <c r="BE167"/>
  <c r="BE171"/>
  <c r="BE174"/>
  <c r="BE179"/>
  <c r="BE180"/>
  <c r="BE181"/>
  <c r="BE190"/>
  <c r="BK160"/>
  <c r="J160"/>
  <c r="J101"/>
  <c r="J126"/>
  <c r="BE140"/>
  <c r="BE152"/>
  <c r="BE153"/>
  <c r="BE161"/>
  <c r="BE166"/>
  <c r="BE168"/>
  <c r="BE175"/>
  <c r="BE195"/>
  <c r="BK187"/>
  <c r="J187"/>
  <c r="J108"/>
  <c r="BE133"/>
  <c r="BE141"/>
  <c r="BE142"/>
  <c r="BE147"/>
  <c r="BE149"/>
  <c r="BE151"/>
  <c r="BE158"/>
  <c r="BE165"/>
  <c r="BE169"/>
  <c r="BE184"/>
  <c r="BE192"/>
  <c r="BE193"/>
  <c r="BE194"/>
  <c r="BE196"/>
  <c r="BK189"/>
  <c r="J189"/>
  <c r="J109"/>
  <c r="F36"/>
  <c i="1" r="BC95"/>
  <c r="BC94"/>
  <c r="AY94"/>
  <c i="2" r="F37"/>
  <c i="1" r="BD95"/>
  <c r="BD94"/>
  <c r="W33"/>
  <c i="2" r="J34"/>
  <c i="1" r="AW95"/>
  <c i="2" r="F34"/>
  <c i="1" r="BA95"/>
  <c r="BA94"/>
  <c r="W30"/>
  <c i="2" r="F35"/>
  <c i="1" r="BB95"/>
  <c r="BB94"/>
  <c r="W31"/>
  <c i="2" l="1" r="R182"/>
  <c r="T131"/>
  <c r="T182"/>
  <c r="BK131"/>
  <c r="P182"/>
  <c r="P131"/>
  <c r="P130"/>
  <c i="1" r="AU95"/>
  <c i="2" r="R131"/>
  <c r="R130"/>
  <c r="J132"/>
  <c r="J98"/>
  <c r="J177"/>
  <c r="J105"/>
  <c r="BK182"/>
  <c r="J182"/>
  <c r="J106"/>
  <c i="1" r="AU94"/>
  <c r="AW94"/>
  <c r="AK30"/>
  <c r="AX94"/>
  <c i="2" r="J33"/>
  <c i="1" r="AV95"/>
  <c r="AT95"/>
  <c r="W32"/>
  <c i="2" r="F33"/>
  <c i="1" r="AZ95"/>
  <c r="AZ94"/>
  <c r="W29"/>
  <c i="2" l="1" r="BK130"/>
  <c r="J130"/>
  <c r="J96"/>
  <c r="T130"/>
  <c r="J131"/>
  <c r="J97"/>
  <c i="1" r="AV94"/>
  <c r="AK29"/>
  <c l="1" r="AT94"/>
  <c i="2" r="J30"/>
  <c i="1" r="AG95"/>
  <c r="AG94"/>
  <c r="AN94"/>
  <c l="1" r="AN95"/>
  <c i="2" r="J39"/>
  <c i="1" r="AK26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<sst xmlns="http://schemas.openxmlformats.org/spreadsheetml/2006/main">
  <si>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</si>
  <si>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</si>
  <si>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</si>
  <si>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</si>
  <si>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</si>
  <si>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{96f03647-95fa-4f0c-8f2e-2a7658bcf726}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</si>
  <si>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</si>
  <si>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</si>
  <si>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</si>
  <si>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</si>
  <si>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</si>
  <si>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</si>
  <si>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</si>
  <si>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</si>
  <si>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IMPORT_4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</si>
  <si>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</si>
  <si>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</si>
  <si>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Oprava propustku v km 142,573 trati Brno - Vlárský Průsmyk</t>
  </si>
  <si>
    <t>KSO:</t>
  </si>
  <si>
    <t>CC-CZ:</t>
  </si>
  <si>
    <t>Místo:</t>
  </si>
  <si>
    <t>Brno - Vlárský Průsmyk</t>
  </si>
  <si>
    <t>Datum:</t>
  </si>
  <si>
    <t>8. 9. 2020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</si>
  <si>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</si>
  <si>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</si>
  <si>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</si>
  <si>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</si>
  <si>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</si>
  <si>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</si>
  <si>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</si>
  <si>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</si>
  <si>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</si>
  <si>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</si>
  <si>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</si>
  <si>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</si>
  <si>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</si>
  <si>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</si>
  <si>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</si>
  <si>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</si>
  <si>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</si>
  <si>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</si>
  <si>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</si>
  <si>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</si>
  <si>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</si>
  <si>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</si>
  <si>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</si>
  <si>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</si>
  <si>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</si>
  <si>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</si>
  <si>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</si>
  <si>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</si>
  <si>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</si>
  <si>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</si>
  <si>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</si>
  <si>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</si>
  <si>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</si>
  <si>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</si>
  <si>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</si>
  <si>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</si>
  <si>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</si>
  <si>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</si>
  <si>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</si>
  <si>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</si>
  <si>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</si>
  <si>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</si>
  <si>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</si>
  <si>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</si>
  <si>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</si>
  <si>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</si>
  <si>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</si>
  <si>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</si>
  <si>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</si>
  <si>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</si>
  <si>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</si>
  <si>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</si>
  <si>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</si>
  <si>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</si>
  <si>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</si>
  <si>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</si>
  <si>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STA</t>
  </si>
  <si>
    <t>1</t>
  </si>
  <si>
    <t>{22d58c6d-25e7-4bdd-bc33-2ca6655bb617}</t>
  </si>
  <si>
    <t>2</t>
  </si>
  <si>
    <t>KRYCÍ LIST SOUPISU PRACÍ</t>
  </si>
  <si>
    <t>Objekt:</t>
  </si>
  <si>
    <t>SO 01 - Oprava propustku v km 142,573 trati Brno - Vlárský Průsmyk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</si>
  <si>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</si>
  <si>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</si>
  <si>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</si>
  <si>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</si>
  <si>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</si>
  <si>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</si>
  <si>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</si>
  <si>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</si>
  <si>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4 - Vodorovné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</si>
  <si>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</si>
  <si>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</si>
  <si>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</si>
  <si>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>PSV - Práce a dodávky PSV</t>
  </si>
  <si>
    <t xml:space="preserve">    711 - Izolace proti vodě, vlhkosti a plynům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</si>
  <si>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</si>
  <si>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</si>
  <si>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</si>
  <si>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</si>
  <si>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VRN8 - Přesun stavebních kapacit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</si>
  <si>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</si>
  <si>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</si>
  <si>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</si>
  <si>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</si>
  <si>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</si>
  <si>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</si>
  <si>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</si>
  <si>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</si>
  <si>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</si>
  <si>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</si>
  <si>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</si>
  <si>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</si>
  <si>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</si>
  <si>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</si>
  <si>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</si>
  <si>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</si>
  <si>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</si>
  <si>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</si>
  <si>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122302508</t>
  </si>
  <si>
    <t>Příplatek k odkopávkám nezapaženým pro spodní stavbu železnic v hornině třídy těžitelnosti II, skupiny 4 za ztížení při rekonstrukci</t>
  </si>
  <si>
    <t>m3</t>
  </si>
  <si>
    <t>4</t>
  </si>
  <si>
    <t>122351102</t>
  </si>
  <si>
    <t>Odkopávky a prokopávky nezapažené v hornině třídy těžitelnosti II, skupiny 4 objem do 50 m3 strojně</t>
  </si>
  <si>
    <t>428635352</t>
  </si>
  <si>
    <t>3</t>
  </si>
  <si>
    <t>130901113</t>
  </si>
  <si>
    <t>Bourání kcí v hloubených vykopávkách ze zdiva kamenného na MC ručně</t>
  </si>
  <si>
    <t>8</t>
  </si>
  <si>
    <t>130901121</t>
  </si>
  <si>
    <t>Bourání kcí v hloubených vykopávkách ze zdiva z betonu prostého ručně</t>
  </si>
  <si>
    <t>10</t>
  </si>
  <si>
    <t>5</t>
  </si>
  <si>
    <t>162751137</t>
  </si>
  <si>
    <t>Vodorovné přemístění do 10000 m výkopku/sypaniny z horniny třídy těžitelnosti II, skupiny 4 a 5</t>
  </si>
  <si>
    <t>-1186095610</t>
  </si>
  <si>
    <t>6</t>
  </si>
  <si>
    <t>167151102</t>
  </si>
  <si>
    <t>Nakládání výkopku z hornin třídy těžitelnosti II, skupiny 4 a 5 do 100 m3</t>
  </si>
  <si>
    <t>1853813832</t>
  </si>
  <si>
    <t>7</t>
  </si>
  <si>
    <t>171201201</t>
  </si>
  <si>
    <t>Uložení sypaniny na skládky nebo meziskládky</t>
  </si>
  <si>
    <t>18</t>
  </si>
  <si>
    <t>171201231</t>
  </si>
  <si>
    <t>Poplatek za uložení zeminy a kamení na recyklační skládce (skládkovné) kód odpadu 17 05 04</t>
  </si>
  <si>
    <t>t</t>
  </si>
  <si>
    <t>1518459986</t>
  </si>
  <si>
    <t>9</t>
  </si>
  <si>
    <t>171251101</t>
  </si>
  <si>
    <t>Uložení sypaniny do násypů nezhutněných strojně</t>
  </si>
  <si>
    <t>-362692026</t>
  </si>
  <si>
    <t>174101101</t>
  </si>
  <si>
    <t>Zásyp jam, šachet rýh nebo kolem objektů sypaninou se zhutněním</t>
  </si>
  <si>
    <t>22</t>
  </si>
  <si>
    <t>11</t>
  </si>
  <si>
    <t>M</t>
  </si>
  <si>
    <t>58344197</t>
  </si>
  <si>
    <t>štěrkodrť frakce 0/63</t>
  </si>
  <si>
    <t>7229005</t>
  </si>
  <si>
    <t>12</t>
  </si>
  <si>
    <t>181111134</t>
  </si>
  <si>
    <t>Plošná úprava terénu do 500 m2 zemina tř 1 až 4 nerovnosti do 200 mm ve svahu přes 1:1</t>
  </si>
  <si>
    <t>m2</t>
  </si>
  <si>
    <t>26</t>
  </si>
  <si>
    <t>13</t>
  </si>
  <si>
    <t>181411123</t>
  </si>
  <si>
    <t>Založení lučního trávníku výsevem plochy do 1000 m2 ve svahu do 1:1</t>
  </si>
  <si>
    <t>28</t>
  </si>
  <si>
    <t>14</t>
  </si>
  <si>
    <t>00572470</t>
  </si>
  <si>
    <t>osivo směs travní univerzál</t>
  </si>
  <si>
    <t>kg</t>
  </si>
  <si>
    <t>-1876920387</t>
  </si>
  <si>
    <t>592.R1</t>
  </si>
  <si>
    <t>Železobetonová trouba patková, DN 1000</t>
  </si>
  <si>
    <t>kus</t>
  </si>
  <si>
    <t>32</t>
  </si>
  <si>
    <t>16</t>
  </si>
  <si>
    <t>592.R2</t>
  </si>
  <si>
    <t>Železobetonová trouba patková šikmá, nátok, DN 1000</t>
  </si>
  <si>
    <t>34</t>
  </si>
  <si>
    <t>17</t>
  </si>
  <si>
    <t>592.R3</t>
  </si>
  <si>
    <t>Železobetonová trouba patková šikmá, výtok, DN 12000</t>
  </si>
  <si>
    <t>36</t>
  </si>
  <si>
    <t>Zakládání</t>
  </si>
  <si>
    <t>273322611</t>
  </si>
  <si>
    <t>Základové desky ze ŽB se zvýšenými nároky na prostředí tř. C 30/37</t>
  </si>
  <si>
    <t>38</t>
  </si>
  <si>
    <t>19</t>
  </si>
  <si>
    <t>273351121</t>
  </si>
  <si>
    <t>Zřízení bednění základových desek</t>
  </si>
  <si>
    <t>-403381730</t>
  </si>
  <si>
    <t>20</t>
  </si>
  <si>
    <t>273351122</t>
  </si>
  <si>
    <t>Odstranění bednění základových desek</t>
  </si>
  <si>
    <t>408601615</t>
  </si>
  <si>
    <t>273361821</t>
  </si>
  <si>
    <t>Výztuž základových desek betonářskou ocelí 10 505 (R)</t>
  </si>
  <si>
    <t>44</t>
  </si>
  <si>
    <t>273362021</t>
  </si>
  <si>
    <t>Výztuž základových desek svařovanými sítěmi Kari</t>
  </si>
  <si>
    <t>46</t>
  </si>
  <si>
    <t>23</t>
  </si>
  <si>
    <t>274313611</t>
  </si>
  <si>
    <t>Základové pásy z betonu tř. C 16/20</t>
  </si>
  <si>
    <t>48</t>
  </si>
  <si>
    <t>Vodorovné konstrukce</t>
  </si>
  <si>
    <t>24</t>
  </si>
  <si>
    <t>451315124</t>
  </si>
  <si>
    <t>Podkladní nebo výplňová vrstva z betonu C 12/15 tl do 150 mm</t>
  </si>
  <si>
    <t>50</t>
  </si>
  <si>
    <t>25</t>
  </si>
  <si>
    <t>465513257.R1</t>
  </si>
  <si>
    <t>Dlažba svahu u opěr z upraveného lomového žulového kamene LK 25 do lože C 25/30 plochy přes 10 m2</t>
  </si>
  <si>
    <t>52</t>
  </si>
  <si>
    <t>Úpravy povrchů, podlahy a osazování výplní</t>
  </si>
  <si>
    <t>624631211</t>
  </si>
  <si>
    <t>Tmelení akrylátovým tmelem spár prefabrikovaných dílců š do 15 mm včetně penetrace</t>
  </si>
  <si>
    <t>m</t>
  </si>
  <si>
    <t>54</t>
  </si>
  <si>
    <t>Ostatní konstrukce a práce, bourání</t>
  </si>
  <si>
    <t>27</t>
  </si>
  <si>
    <t>.R13</t>
  </si>
  <si>
    <t>Štětové stěny nasazené z kovových dílců (dočasné) - zřízení</t>
  </si>
  <si>
    <t>56</t>
  </si>
  <si>
    <t>.R14</t>
  </si>
  <si>
    <t>Štětové stěny nasazené z kovových dílců (dočasné) - odstranění</t>
  </si>
  <si>
    <t>58</t>
  </si>
  <si>
    <t>29</t>
  </si>
  <si>
    <t>.R15</t>
  </si>
  <si>
    <t>Přenosná pohotovostní čerpací soustava pro případné čerpání srážkových vod</t>
  </si>
  <si>
    <t>ks</t>
  </si>
  <si>
    <t>60</t>
  </si>
  <si>
    <t>30</t>
  </si>
  <si>
    <t>.R8</t>
  </si>
  <si>
    <t>Dvoucestný bagr</t>
  </si>
  <si>
    <t>sH</t>
  </si>
  <si>
    <t>62</t>
  </si>
  <si>
    <t>31</t>
  </si>
  <si>
    <t>.R9</t>
  </si>
  <si>
    <t>Dvoucestný bagr - doprava stroje</t>
  </si>
  <si>
    <t>km</t>
  </si>
  <si>
    <t>64</t>
  </si>
  <si>
    <t>936942211</t>
  </si>
  <si>
    <t>Zhotovení tabulky s letopočtem opravy mostu vložením šablony do bednění</t>
  </si>
  <si>
    <t>66</t>
  </si>
  <si>
    <t>33</t>
  </si>
  <si>
    <t>938902206</t>
  </si>
  <si>
    <t>Čištění příkopů ručně š dna přes 400 mm objem nánosu do 0,50 m3/m</t>
  </si>
  <si>
    <t>68</t>
  </si>
  <si>
    <t>997</t>
  </si>
  <si>
    <t>Přesun sutě</t>
  </si>
  <si>
    <t>997211511</t>
  </si>
  <si>
    <t>Vodorovná doprava suti po suchu na vzdálenost do 1 km</t>
  </si>
  <si>
    <t>70</t>
  </si>
  <si>
    <t>35</t>
  </si>
  <si>
    <t>997211519</t>
  </si>
  <si>
    <t>Příplatek ZKD 1 km u vodorovné dopravy suti</t>
  </si>
  <si>
    <t>72</t>
  </si>
  <si>
    <t>997211612</t>
  </si>
  <si>
    <t>Nakládání vybouraných hmot na dopravní prostředky pro vodorovnou dopravu</t>
  </si>
  <si>
    <t>74</t>
  </si>
  <si>
    <t>37</t>
  </si>
  <si>
    <t>997221861</t>
  </si>
  <si>
    <t>Poplatek za uložení stavebního odpadu na recyklační skládce (skládkovné) z prostého betonu pod kódem 17 01 01</t>
  </si>
  <si>
    <t>-1295350241</t>
  </si>
  <si>
    <t>997221873</t>
  </si>
  <si>
    <t>Poplatek za uložení stavebního odpadu na recyklační skládce (skládkovné) zeminy a kamení zatříděného do Katalogu odpadů pod kódem 17 05 04</t>
  </si>
  <si>
    <t>1744185374</t>
  </si>
  <si>
    <t>PSV</t>
  </si>
  <si>
    <t>Práce a dodávky PSV</t>
  </si>
  <si>
    <t>711</t>
  </si>
  <si>
    <t>Izolace proti vodě, vlhkosti a plynům</t>
  </si>
  <si>
    <t>39</t>
  </si>
  <si>
    <t>711112001</t>
  </si>
  <si>
    <t>Provedení izolace proti zemní vlhkosti svislé za studena nátěrem penetračním</t>
  </si>
  <si>
    <t>80</t>
  </si>
  <si>
    <t>40</t>
  </si>
  <si>
    <t>111631500</t>
  </si>
  <si>
    <t>lak asfaltový ALP/9 (t) bal 9 kg</t>
  </si>
  <si>
    <t>82</t>
  </si>
  <si>
    <t>41</t>
  </si>
  <si>
    <t>711112002</t>
  </si>
  <si>
    <t>Provedení izolace proti zemní vlhkosti svislé za studena lakem asfaltovým</t>
  </si>
  <si>
    <t>84</t>
  </si>
  <si>
    <t>42</t>
  </si>
  <si>
    <t>111633460</t>
  </si>
  <si>
    <t>suspenze asfaltová GUMOASFALT SA 12/ 10 kg</t>
  </si>
  <si>
    <t>86</t>
  </si>
  <si>
    <t>VRN</t>
  </si>
  <si>
    <t>Vedlejší rozpočtové náklady</t>
  </si>
  <si>
    <t>VRN1</t>
  </si>
  <si>
    <t>Průzkumné, geodetické a projektové práce</t>
  </si>
  <si>
    <t>012002000</t>
  </si>
  <si>
    <t>Geodetické práce</t>
  </si>
  <si>
    <t>…</t>
  </si>
  <si>
    <t>1024</t>
  </si>
  <si>
    <t>-1025630614</t>
  </si>
  <si>
    <t>49</t>
  </si>
  <si>
    <t>013002000</t>
  </si>
  <si>
    <t>Projektové práce</t>
  </si>
  <si>
    <t>-1212179458</t>
  </si>
  <si>
    <t>VV</t>
  </si>
  <si>
    <t>"DSPS" 1</t>
  </si>
  <si>
    <t>VRN3</t>
  </si>
  <si>
    <t>Zařízení staveniště</t>
  </si>
  <si>
    <t>51</t>
  </si>
  <si>
    <t>034002000</t>
  </si>
  <si>
    <t>Zabezpečení staveniště</t>
  </si>
  <si>
    <t>1128439792</t>
  </si>
  <si>
    <t>VRN4</t>
  </si>
  <si>
    <t>Inženýrská činnost</t>
  </si>
  <si>
    <t>043002000</t>
  </si>
  <si>
    <t>Zkoušky a ostatní měření</t>
  </si>
  <si>
    <t>-600495823</t>
  </si>
  <si>
    <t>VRN8</t>
  </si>
  <si>
    <t>Přesun stavebních kapacit</t>
  </si>
  <si>
    <t>43</t>
  </si>
  <si>
    <t>081103000.R16</t>
  </si>
  <si>
    <t>Doprava dodávek zhotovitele, mechanizací přes 3,5 t objemnějšího kusového materiálu do 100 km</t>
  </si>
  <si>
    <t>88</t>
  </si>
  <si>
    <t>081103000.R17</t>
  </si>
  <si>
    <t>Doprava dodávek zhotovitele, mechanizací přes 3,5 t sypanin do 100 km</t>
  </si>
  <si>
    <t>90</t>
  </si>
  <si>
    <t>45</t>
  </si>
  <si>
    <t>081103000.R18</t>
  </si>
  <si>
    <t>92</t>
  </si>
  <si>
    <t>081103000.R19</t>
  </si>
  <si>
    <t>94</t>
  </si>
  <si>
    <t>47</t>
  </si>
  <si>
    <t>081103000.R20</t>
  </si>
  <si>
    <t>Doprava dodávek zhotovitele, mechanizací přes 3,5 t betonové směsi do 40 km</t>
  </si>
  <si>
    <t>96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</si>
</sst>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5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5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5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6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7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9" fillId="0" borderId="14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0" fillId="4" borderId="6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0" fillId="4" borderId="7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right" vertical="center"/>
    </xf>
    <xf numFmtId="0" fontId="20" fillId="4" borderId="8" xfId="0" applyFont="1" applyFill="1" applyBorder="1" applyAlignment="1" applyProtection="1">
      <alignment horizontal="left" vertical="center"/>
    </xf>
    <xf numFmtId="0" fontId="20" fillId="4" borderId="0" xfId="0" applyFont="1" applyFill="1" applyAlignment="1" applyProtection="1">
      <alignment horizontal="center" vertical="center"/>
    </xf>
    <xf numFmtId="0" fontId="21" fillId="0" borderId="16" xfId="0" applyFont="1" applyBorder="1" applyAlignment="1" applyProtection="1">
      <alignment horizontal="center" vertical="center" wrapText="1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8" fillId="0" borderId="14" xfId="0" applyNumberFormat="1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7" fillId="0" borderId="19" xfId="0" applyNumberFormat="1" applyFont="1" applyBorder="1" applyAlignment="1" applyProtection="1">
      <alignment vertical="center"/>
    </xf>
    <xf numFmtId="4" fontId="27" fillId="0" borderId="20" xfId="0" applyNumberFormat="1" applyFont="1" applyBorder="1" applyAlignment="1" applyProtection="1">
      <alignment vertical="center"/>
    </xf>
    <xf numFmtId="166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1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7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0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0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0" fillId="4" borderId="16" xfId="0" applyFont="1" applyFill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</xf>
    <xf numFmtId="0" fontId="20" fillId="4" borderId="18" xfId="0" applyFont="1" applyFill="1" applyBorder="1" applyAlignment="1" applyProtection="1">
      <alignment horizontal="center" vertical="center" wrapText="1"/>
    </xf>
    <xf numFmtId="0" fontId="20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2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0" fillId="0" borderId="12" xfId="0" applyNumberFormat="1" applyFont="1" applyBorder="1" applyAlignment="1" applyProtection="1"/>
    <xf numFmtId="166" fontId="30" fillId="0" borderId="13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0" fillId="0" borderId="22" xfId="0" applyFont="1" applyBorder="1" applyAlignment="1" applyProtection="1">
      <alignment horizontal="center" vertical="center"/>
    </xf>
    <xf numFmtId="49" fontId="20" fillId="0" borderId="22" xfId="0" applyNumberFormat="1" applyFont="1" applyBorder="1" applyAlignment="1" applyProtection="1">
      <alignment horizontal="left" vertical="center" wrapText="1"/>
    </xf>
    <xf numFmtId="0" fontId="20" fillId="0" borderId="22" xfId="0" applyFont="1" applyBorder="1" applyAlignment="1" applyProtection="1">
      <alignment horizontal="left" vertical="center" wrapText="1"/>
    </xf>
    <xf numFmtId="0" fontId="20" fillId="0" borderId="22" xfId="0" applyFont="1" applyBorder="1" applyAlignment="1" applyProtection="1">
      <alignment horizontal="center" vertical="center" wrapText="1"/>
    </xf>
    <xf numFmtId="167" fontId="20" fillId="0" borderId="22" xfId="0" applyNumberFormat="1" applyFont="1" applyBorder="1" applyAlignment="1" applyProtection="1">
      <alignment vertical="center"/>
    </xf>
    <xf numFmtId="4" fontId="20" fillId="2" borderId="22" xfId="0" applyNumberFormat="1" applyFont="1" applyFill="1" applyBorder="1" applyAlignment="1" applyProtection="1">
      <alignment vertical="center"/>
      <protection locked="0"/>
    </xf>
    <xf numFmtId="4" fontId="20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1" fillId="2" borderId="14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 applyProtection="1">
      <alignment horizontal="center" vertical="center"/>
    </xf>
    <xf numFmtId="166" fontId="21" fillId="0" borderId="0" xfId="0" applyNumberFormat="1" applyFont="1" applyBorder="1" applyAlignment="1" applyProtection="1">
      <alignment vertical="center"/>
    </xf>
    <xf numFmtId="166" fontId="21" fillId="0" borderId="15" xfId="0" applyNumberFormat="1" applyFont="1" applyBorder="1" applyAlignment="1" applyProtection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2" fillId="0" borderId="22" xfId="0" applyFont="1" applyBorder="1" applyAlignment="1" applyProtection="1">
      <alignment horizontal="center" vertical="center"/>
    </xf>
    <xf numFmtId="49" fontId="32" fillId="0" borderId="22" xfId="0" applyNumberFormat="1" applyFont="1" applyBorder="1" applyAlignment="1" applyProtection="1">
      <alignment horizontal="left" vertical="center" wrapText="1"/>
    </xf>
    <xf numFmtId="0" fontId="32" fillId="0" borderId="22" xfId="0" applyFont="1" applyBorder="1" applyAlignment="1" applyProtection="1">
      <alignment horizontal="left" vertical="center" wrapText="1"/>
    </xf>
    <xf numFmtId="0" fontId="32" fillId="0" borderId="22" xfId="0" applyFont="1" applyBorder="1" applyAlignment="1" applyProtection="1">
      <alignment horizontal="center" vertical="center" wrapText="1"/>
    </xf>
    <xf numFmtId="167" fontId="32" fillId="0" borderId="22" xfId="0" applyNumberFormat="1" applyFont="1" applyBorder="1" applyAlignment="1" applyProtection="1">
      <alignment vertical="center"/>
    </xf>
    <xf numFmtId="4" fontId="32" fillId="2" borderId="22" xfId="0" applyNumberFormat="1" applyFont="1" applyFill="1" applyBorder="1" applyAlignment="1" applyProtection="1">
      <alignment vertical="center"/>
      <protection locked="0"/>
    </xf>
    <xf numFmtId="4" fontId="32" fillId="0" borderId="22" xfId="0" applyNumberFormat="1" applyFont="1" applyBorder="1" applyAlignment="1" applyProtection="1">
      <alignment vertical="center"/>
    </xf>
    <xf numFmtId="0" fontId="33" fillId="0" borderId="22" xfId="0" applyFont="1" applyBorder="1" applyAlignment="1" applyProtection="1">
      <alignment vertical="center"/>
    </xf>
    <xf numFmtId="0" fontId="33" fillId="0" borderId="3" xfId="0" applyFont="1" applyBorder="1" applyAlignment="1">
      <alignment vertical="center"/>
    </xf>
    <xf numFmtId="0" fontId="32" fillId="2" borderId="14" xfId="0" applyFont="1" applyFill="1" applyBorder="1" applyAlignment="1" applyProtection="1">
      <alignment horizontal="left" vertical="center"/>
      <protection locked="0"/>
    </xf>
    <xf numFmtId="0" fontId="32" fillId="0" borderId="0" xfId="0" applyFont="1" applyBorder="1" applyAlignment="1" applyProtection="1">
      <alignment horizontal="center"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21" fillId="2" borderId="19" xfId="0" applyFont="1" applyFill="1" applyBorder="1" applyAlignment="1" applyProtection="1">
      <alignment horizontal="left" vertical="center"/>
      <protection locked="0"/>
    </xf>
    <xf numFmtId="0" fontId="21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1" fillId="0" borderId="20" xfId="0" applyNumberFormat="1" applyFont="1" applyBorder="1" applyAlignment="1" applyProtection="1">
      <alignment vertical="center"/>
    </xf>
    <xf numFmtId="166" fontId="21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4</v>
      </c>
      <c r="BV1" s="14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5" t="s">
        <v>6</v>
      </c>
      <c r="BT2" s="15" t="s">
        <v>7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="1" customFormat="1" ht="24.96" customHeight="1">
      <c r="B4" s="19"/>
      <c r="C4" s="20"/>
      <c r="D4" s="21" t="s">
        <v>9</v>
      </c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18"/>
      <c r="AS4" s="22" t="s">
        <v>10</v>
      </c>
      <c r="BE4" s="23" t="s">
        <v>11</v>
      </c>
      <c r="BS4" s="15" t="s">
        <v>12</v>
      </c>
    </row>
    <row r="5" s="1" customFormat="1" ht="12" customHeight="1">
      <c r="B5" s="19"/>
      <c r="C5" s="20"/>
      <c r="D5" s="24" t="s">
        <v>13</v>
      </c>
      <c r="E5" s="20"/>
      <c r="F5" s="20"/>
      <c r="G5" s="20"/>
      <c r="H5" s="20"/>
      <c r="I5" s="20"/>
      <c r="J5" s="20"/>
      <c r="K5" s="25" t="s">
        <v>14</v>
      </c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20"/>
      <c r="AM5" s="20"/>
      <c r="AN5" s="20"/>
      <c r="AO5" s="20"/>
      <c r="AP5" s="20"/>
      <c r="AQ5" s="20"/>
      <c r="AR5" s="18"/>
      <c r="BE5" s="26" t="s">
        <v>15</v>
      </c>
      <c r="BS5" s="15" t="s">
        <v>6</v>
      </c>
    </row>
    <row r="6" s="1" customFormat="1" ht="36.96" customHeight="1">
      <c r="B6" s="19"/>
      <c r="C6" s="20"/>
      <c r="D6" s="27" t="s">
        <v>16</v>
      </c>
      <c r="E6" s="20"/>
      <c r="F6" s="20"/>
      <c r="G6" s="20"/>
      <c r="H6" s="20"/>
      <c r="I6" s="20"/>
      <c r="J6" s="20"/>
      <c r="K6" s="28" t="s">
        <v>17</v>
      </c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"/>
      <c r="AM6" s="20"/>
      <c r="AN6" s="20"/>
      <c r="AO6" s="20"/>
      <c r="AP6" s="20"/>
      <c r="AQ6" s="20"/>
      <c r="AR6" s="18"/>
      <c r="BE6" s="29"/>
      <c r="BS6" s="15" t="s">
        <v>6</v>
      </c>
    </row>
    <row r="7" s="1" customFormat="1" ht="12" customHeight="1">
      <c r="B7" s="19"/>
      <c r="C7" s="20"/>
      <c r="D7" s="30" t="s">
        <v>18</v>
      </c>
      <c r="E7" s="20"/>
      <c r="F7" s="20"/>
      <c r="G7" s="20"/>
      <c r="H7" s="20"/>
      <c r="I7" s="20"/>
      <c r="J7" s="20"/>
      <c r="K7" s="25" t="s">
        <v>1</v>
      </c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30" t="s">
        <v>19</v>
      </c>
      <c r="AL7" s="20"/>
      <c r="AM7" s="20"/>
      <c r="AN7" s="25" t="s">
        <v>1</v>
      </c>
      <c r="AO7" s="20"/>
      <c r="AP7" s="20"/>
      <c r="AQ7" s="20"/>
      <c r="AR7" s="18"/>
      <c r="BE7" s="29"/>
      <c r="BS7" s="15" t="s">
        <v>6</v>
      </c>
    </row>
    <row r="8" s="1" customFormat="1" ht="12" customHeight="1">
      <c r="B8" s="19"/>
      <c r="C8" s="20"/>
      <c r="D8" s="30" t="s">
        <v>20</v>
      </c>
      <c r="E8" s="20"/>
      <c r="F8" s="20"/>
      <c r="G8" s="20"/>
      <c r="H8" s="20"/>
      <c r="I8" s="20"/>
      <c r="J8" s="20"/>
      <c r="K8" s="25" t="s">
        <v>21</v>
      </c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30" t="s">
        <v>22</v>
      </c>
      <c r="AL8" s="20"/>
      <c r="AM8" s="20"/>
      <c r="AN8" s="31" t="s">
        <v>23</v>
      </c>
      <c r="AO8" s="20"/>
      <c r="AP8" s="20"/>
      <c r="AQ8" s="20"/>
      <c r="AR8" s="18"/>
      <c r="BE8" s="29"/>
      <c r="BS8" s="15" t="s">
        <v>6</v>
      </c>
    </row>
    <row r="9" s="1" customFormat="1" ht="14.4" customHeight="1">
      <c r="B9" s="19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18"/>
      <c r="BE9" s="29"/>
      <c r="BS9" s="15" t="s">
        <v>6</v>
      </c>
    </row>
    <row r="10" s="1" customFormat="1" ht="12" customHeight="1">
      <c r="B10" s="19"/>
      <c r="C10" s="20"/>
      <c r="D10" s="30" t="s">
        <v>24</v>
      </c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30" t="s">
        <v>25</v>
      </c>
      <c r="AL10" s="20"/>
      <c r="AM10" s="20"/>
      <c r="AN10" s="25" t="s">
        <v>1</v>
      </c>
      <c r="AO10" s="20"/>
      <c r="AP10" s="20"/>
      <c r="AQ10" s="20"/>
      <c r="AR10" s="18"/>
      <c r="BE10" s="29"/>
      <c r="BS10" s="15" t="s">
        <v>6</v>
      </c>
    </row>
    <row r="11" s="1" customFormat="1" ht="18.48" customHeight="1">
      <c r="B11" s="19"/>
      <c r="C11" s="20"/>
      <c r="D11" s="20"/>
      <c r="E11" s="25" t="s">
        <v>26</v>
      </c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30" t="s">
        <v>27</v>
      </c>
      <c r="AL11" s="20"/>
      <c r="AM11" s="20"/>
      <c r="AN11" s="25" t="s">
        <v>1</v>
      </c>
      <c r="AO11" s="20"/>
      <c r="AP11" s="20"/>
      <c r="AQ11" s="20"/>
      <c r="AR11" s="18"/>
      <c r="BE11" s="29"/>
      <c r="BS11" s="15" t="s">
        <v>6</v>
      </c>
    </row>
    <row r="12" s="1" customFormat="1" ht="6.96" customHeight="1">
      <c r="B12" s="19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18"/>
      <c r="BE12" s="29"/>
      <c r="BS12" s="15" t="s">
        <v>6</v>
      </c>
    </row>
    <row r="13" s="1" customFormat="1" ht="12" customHeight="1">
      <c r="B13" s="19"/>
      <c r="C13" s="20"/>
      <c r="D13" s="30" t="s">
        <v>28</v>
      </c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30" t="s">
        <v>25</v>
      </c>
      <c r="AL13" s="20"/>
      <c r="AM13" s="20"/>
      <c r="AN13" s="32" t="s">
        <v>29</v>
      </c>
      <c r="AO13" s="20"/>
      <c r="AP13" s="20"/>
      <c r="AQ13" s="20"/>
      <c r="AR13" s="18"/>
      <c r="BE13" s="29"/>
      <c r="BS13" s="15" t="s">
        <v>6</v>
      </c>
    </row>
    <row r="14">
      <c r="B14" s="19"/>
      <c r="C14" s="20"/>
      <c r="D14" s="20"/>
      <c r="E14" s="32" t="s">
        <v>29</v>
      </c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33"/>
      <c r="AJ14" s="33"/>
      <c r="AK14" s="30" t="s">
        <v>27</v>
      </c>
      <c r="AL14" s="20"/>
      <c r="AM14" s="20"/>
      <c r="AN14" s="32" t="s">
        <v>29</v>
      </c>
      <c r="AO14" s="20"/>
      <c r="AP14" s="20"/>
      <c r="AQ14" s="20"/>
      <c r="AR14" s="18"/>
      <c r="BE14" s="29"/>
      <c r="BS14" s="15" t="s">
        <v>6</v>
      </c>
    </row>
    <row r="15" s="1" customFormat="1" ht="6.96" customHeight="1">
      <c r="B15" s="19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18"/>
      <c r="BE15" s="29"/>
      <c r="BS15" s="15" t="s">
        <v>4</v>
      </c>
    </row>
    <row r="16" s="1" customFormat="1" ht="12" customHeight="1">
      <c r="B16" s="19"/>
      <c r="C16" s="20"/>
      <c r="D16" s="30" t="s">
        <v>30</v>
      </c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30" t="s">
        <v>25</v>
      </c>
      <c r="AL16" s="20"/>
      <c r="AM16" s="20"/>
      <c r="AN16" s="25" t="s">
        <v>1</v>
      </c>
      <c r="AO16" s="20"/>
      <c r="AP16" s="20"/>
      <c r="AQ16" s="20"/>
      <c r="AR16" s="18"/>
      <c r="BE16" s="29"/>
      <c r="BS16" s="15" t="s">
        <v>4</v>
      </c>
    </row>
    <row r="17" s="1" customFormat="1" ht="18.48" customHeight="1">
      <c r="B17" s="19"/>
      <c r="C17" s="20"/>
      <c r="D17" s="20"/>
      <c r="E17" s="25" t="s">
        <v>26</v>
      </c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30" t="s">
        <v>27</v>
      </c>
      <c r="AL17" s="20"/>
      <c r="AM17" s="20"/>
      <c r="AN17" s="25" t="s">
        <v>1</v>
      </c>
      <c r="AO17" s="20"/>
      <c r="AP17" s="20"/>
      <c r="AQ17" s="20"/>
      <c r="AR17" s="18"/>
      <c r="BE17" s="29"/>
      <c r="BS17" s="15" t="s">
        <v>31</v>
      </c>
    </row>
    <row r="18" s="1" customFormat="1" ht="6.96" customHeight="1">
      <c r="B18" s="19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18"/>
      <c r="BE18" s="29"/>
      <c r="BS18" s="15" t="s">
        <v>6</v>
      </c>
    </row>
    <row r="19" s="1" customFormat="1" ht="12" customHeight="1">
      <c r="B19" s="19"/>
      <c r="C19" s="20"/>
      <c r="D19" s="30" t="s">
        <v>32</v>
      </c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30" t="s">
        <v>25</v>
      </c>
      <c r="AL19" s="20"/>
      <c r="AM19" s="20"/>
      <c r="AN19" s="25" t="s">
        <v>1</v>
      </c>
      <c r="AO19" s="20"/>
      <c r="AP19" s="20"/>
      <c r="AQ19" s="20"/>
      <c r="AR19" s="18"/>
      <c r="BE19" s="29"/>
      <c r="BS19" s="15" t="s">
        <v>6</v>
      </c>
    </row>
    <row r="20" s="1" customFormat="1" ht="18.48" customHeight="1">
      <c r="B20" s="19"/>
      <c r="C20" s="20"/>
      <c r="D20" s="20"/>
      <c r="E20" s="25" t="s">
        <v>26</v>
      </c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30" t="s">
        <v>27</v>
      </c>
      <c r="AL20" s="20"/>
      <c r="AM20" s="20"/>
      <c r="AN20" s="25" t="s">
        <v>1</v>
      </c>
      <c r="AO20" s="20"/>
      <c r="AP20" s="20"/>
      <c r="AQ20" s="20"/>
      <c r="AR20" s="18"/>
      <c r="BE20" s="29"/>
      <c r="BS20" s="15" t="s">
        <v>31</v>
      </c>
    </row>
    <row r="21" s="1" customFormat="1" ht="6.96" customHeight="1">
      <c r="B21" s="19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18"/>
      <c r="BE21" s="29"/>
    </row>
    <row r="22" s="1" customFormat="1" ht="12" customHeight="1">
      <c r="B22" s="19"/>
      <c r="C22" s="20"/>
      <c r="D22" s="30" t="s">
        <v>33</v>
      </c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18"/>
      <c r="BE22" s="29"/>
    </row>
    <row r="23" s="1" customFormat="1" ht="16.5" customHeight="1">
      <c r="B23" s="19"/>
      <c r="C23" s="20"/>
      <c r="D23" s="20"/>
      <c r="E23" s="34" t="s">
        <v>1</v>
      </c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  <c r="AH23" s="34"/>
      <c r="AI23" s="34"/>
      <c r="AJ23" s="34"/>
      <c r="AK23" s="34"/>
      <c r="AL23" s="34"/>
      <c r="AM23" s="34"/>
      <c r="AN23" s="34"/>
      <c r="AO23" s="20"/>
      <c r="AP23" s="20"/>
      <c r="AQ23" s="20"/>
      <c r="AR23" s="18"/>
      <c r="BE23" s="29"/>
    </row>
    <row r="24" s="1" customFormat="1" ht="6.96" customHeight="1">
      <c r="B24" s="19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18"/>
      <c r="BE24" s="29"/>
    </row>
    <row r="25" s="1" customFormat="1" ht="6.96" customHeight="1">
      <c r="B25" s="19"/>
      <c r="C25" s="20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20"/>
      <c r="AQ25" s="20"/>
      <c r="AR25" s="18"/>
      <c r="BE25" s="29"/>
    </row>
    <row r="26" s="2" customFormat="1" ht="25.92" customHeight="1">
      <c r="A26" s="36"/>
      <c r="B26" s="37"/>
      <c r="C26" s="38"/>
      <c r="D26" s="39" t="s">
        <v>34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1">
        <f>ROUND(AG94,2)</f>
        <v>0</v>
      </c>
      <c r="AL26" s="40"/>
      <c r="AM26" s="40"/>
      <c r="AN26" s="40"/>
      <c r="AO26" s="40"/>
      <c r="AP26" s="38"/>
      <c r="AQ26" s="38"/>
      <c r="AR26" s="42"/>
      <c r="BE26" s="29"/>
    </row>
    <row r="27" s="2" customFormat="1" ht="6.96" customHeight="1">
      <c r="A27" s="36"/>
      <c r="B27" s="37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42"/>
      <c r="BE27" s="29"/>
    </row>
    <row r="28" s="2" customFormat="1">
      <c r="A28" s="36"/>
      <c r="B28" s="37"/>
      <c r="C28" s="38"/>
      <c r="D28" s="38"/>
      <c r="E28" s="38"/>
      <c r="F28" s="38"/>
      <c r="G28" s="38"/>
      <c r="H28" s="38"/>
      <c r="I28" s="38"/>
      <c r="J28" s="38"/>
      <c r="K28" s="38"/>
      <c r="L28" s="43" t="s">
        <v>35</v>
      </c>
      <c r="M28" s="43"/>
      <c r="N28" s="43"/>
      <c r="O28" s="43"/>
      <c r="P28" s="43"/>
      <c r="Q28" s="38"/>
      <c r="R28" s="38"/>
      <c r="S28" s="38"/>
      <c r="T28" s="38"/>
      <c r="U28" s="38"/>
      <c r="V28" s="38"/>
      <c r="W28" s="43" t="s">
        <v>36</v>
      </c>
      <c r="X28" s="43"/>
      <c r="Y28" s="43"/>
      <c r="Z28" s="43"/>
      <c r="AA28" s="43"/>
      <c r="AB28" s="43"/>
      <c r="AC28" s="43"/>
      <c r="AD28" s="43"/>
      <c r="AE28" s="43"/>
      <c r="AF28" s="38"/>
      <c r="AG28" s="38"/>
      <c r="AH28" s="38"/>
      <c r="AI28" s="38"/>
      <c r="AJ28" s="38"/>
      <c r="AK28" s="43" t="s">
        <v>37</v>
      </c>
      <c r="AL28" s="43"/>
      <c r="AM28" s="43"/>
      <c r="AN28" s="43"/>
      <c r="AO28" s="43"/>
      <c r="AP28" s="38"/>
      <c r="AQ28" s="38"/>
      <c r="AR28" s="42"/>
      <c r="BE28" s="29"/>
    </row>
    <row r="29" s="3" customFormat="1" ht="14.4" customHeight="1">
      <c r="A29" s="3"/>
      <c r="B29" s="44"/>
      <c r="C29" s="45"/>
      <c r="D29" s="30" t="s">
        <v>38</v>
      </c>
      <c r="E29" s="45"/>
      <c r="F29" s="30" t="s">
        <v>39</v>
      </c>
      <c r="G29" s="45"/>
      <c r="H29" s="45"/>
      <c r="I29" s="45"/>
      <c r="J29" s="45"/>
      <c r="K29" s="45"/>
      <c r="L29" s="46">
        <v>0.20999999999999999</v>
      </c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7">
        <f>ROUND(AZ94, 2)</f>
        <v>0</v>
      </c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7">
        <f>ROUND(AV94, 2)</f>
        <v>0</v>
      </c>
      <c r="AL29" s="45"/>
      <c r="AM29" s="45"/>
      <c r="AN29" s="45"/>
      <c r="AO29" s="45"/>
      <c r="AP29" s="45"/>
      <c r="AQ29" s="45"/>
      <c r="AR29" s="48"/>
      <c r="BE29" s="49"/>
    </row>
    <row r="30" s="3" customFormat="1" ht="14.4" customHeight="1">
      <c r="A30" s="3"/>
      <c r="B30" s="44"/>
      <c r="C30" s="45"/>
      <c r="D30" s="45"/>
      <c r="E30" s="45"/>
      <c r="F30" s="30" t="s">
        <v>40</v>
      </c>
      <c r="G30" s="45"/>
      <c r="H30" s="45"/>
      <c r="I30" s="45"/>
      <c r="J30" s="45"/>
      <c r="K30" s="45"/>
      <c r="L30" s="46">
        <v>0.14999999999999999</v>
      </c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7">
        <f>ROUND(BA94, 2)</f>
        <v>0</v>
      </c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7">
        <f>ROUND(AW94, 2)</f>
        <v>0</v>
      </c>
      <c r="AL30" s="45"/>
      <c r="AM30" s="45"/>
      <c r="AN30" s="45"/>
      <c r="AO30" s="45"/>
      <c r="AP30" s="45"/>
      <c r="AQ30" s="45"/>
      <c r="AR30" s="48"/>
      <c r="BE30" s="49"/>
    </row>
    <row r="31" hidden="1" s="3" customFormat="1" ht="14.4" customHeight="1">
      <c r="A31" s="3"/>
      <c r="B31" s="44"/>
      <c r="C31" s="45"/>
      <c r="D31" s="45"/>
      <c r="E31" s="45"/>
      <c r="F31" s="30" t="s">
        <v>41</v>
      </c>
      <c r="G31" s="45"/>
      <c r="H31" s="45"/>
      <c r="I31" s="45"/>
      <c r="J31" s="45"/>
      <c r="K31" s="45"/>
      <c r="L31" s="46">
        <v>0.20999999999999999</v>
      </c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7">
        <f>ROUND(BB94, 2)</f>
        <v>0</v>
      </c>
      <c r="X31" s="45"/>
      <c r="Y31" s="45"/>
      <c r="Z31" s="45"/>
      <c r="AA31" s="45"/>
      <c r="AB31" s="45"/>
      <c r="AC31" s="45"/>
      <c r="AD31" s="45"/>
      <c r="AE31" s="45"/>
      <c r="AF31" s="45"/>
      <c r="AG31" s="45"/>
      <c r="AH31" s="45"/>
      <c r="AI31" s="45"/>
      <c r="AJ31" s="45"/>
      <c r="AK31" s="47">
        <v>0</v>
      </c>
      <c r="AL31" s="45"/>
      <c r="AM31" s="45"/>
      <c r="AN31" s="45"/>
      <c r="AO31" s="45"/>
      <c r="AP31" s="45"/>
      <c r="AQ31" s="45"/>
      <c r="AR31" s="48"/>
      <c r="BE31" s="49"/>
    </row>
    <row r="32" hidden="1" s="3" customFormat="1" ht="14.4" customHeight="1">
      <c r="A32" s="3"/>
      <c r="B32" s="44"/>
      <c r="C32" s="45"/>
      <c r="D32" s="45"/>
      <c r="E32" s="45"/>
      <c r="F32" s="30" t="s">
        <v>42</v>
      </c>
      <c r="G32" s="45"/>
      <c r="H32" s="45"/>
      <c r="I32" s="45"/>
      <c r="J32" s="45"/>
      <c r="K32" s="45"/>
      <c r="L32" s="46">
        <v>0.14999999999999999</v>
      </c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7">
        <f>ROUND(BC94, 2)</f>
        <v>0</v>
      </c>
      <c r="X32" s="45"/>
      <c r="Y32" s="45"/>
      <c r="Z32" s="45"/>
      <c r="AA32" s="45"/>
      <c r="AB32" s="45"/>
      <c r="AC32" s="45"/>
      <c r="AD32" s="45"/>
      <c r="AE32" s="45"/>
      <c r="AF32" s="45"/>
      <c r="AG32" s="45"/>
      <c r="AH32" s="45"/>
      <c r="AI32" s="45"/>
      <c r="AJ32" s="45"/>
      <c r="AK32" s="47">
        <v>0</v>
      </c>
      <c r="AL32" s="45"/>
      <c r="AM32" s="45"/>
      <c r="AN32" s="45"/>
      <c r="AO32" s="45"/>
      <c r="AP32" s="45"/>
      <c r="AQ32" s="45"/>
      <c r="AR32" s="48"/>
      <c r="BE32" s="49"/>
    </row>
    <row r="33" hidden="1" s="3" customFormat="1" ht="14.4" customHeight="1">
      <c r="A33" s="3"/>
      <c r="B33" s="44"/>
      <c r="C33" s="45"/>
      <c r="D33" s="45"/>
      <c r="E33" s="45"/>
      <c r="F33" s="30" t="s">
        <v>43</v>
      </c>
      <c r="G33" s="45"/>
      <c r="H33" s="45"/>
      <c r="I33" s="45"/>
      <c r="J33" s="45"/>
      <c r="K33" s="45"/>
      <c r="L33" s="46">
        <v>0</v>
      </c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7">
        <f>ROUND(BD94, 2)</f>
        <v>0</v>
      </c>
      <c r="X33" s="45"/>
      <c r="Y33" s="45"/>
      <c r="Z33" s="45"/>
      <c r="AA33" s="45"/>
      <c r="AB33" s="45"/>
      <c r="AC33" s="45"/>
      <c r="AD33" s="45"/>
      <c r="AE33" s="45"/>
      <c r="AF33" s="45"/>
      <c r="AG33" s="45"/>
      <c r="AH33" s="45"/>
      <c r="AI33" s="45"/>
      <c r="AJ33" s="45"/>
      <c r="AK33" s="47">
        <v>0</v>
      </c>
      <c r="AL33" s="45"/>
      <c r="AM33" s="45"/>
      <c r="AN33" s="45"/>
      <c r="AO33" s="45"/>
      <c r="AP33" s="45"/>
      <c r="AQ33" s="45"/>
      <c r="AR33" s="48"/>
      <c r="BE33" s="49"/>
    </row>
    <row r="34" s="2" customFormat="1" ht="6.96" customHeight="1">
      <c r="A34" s="36"/>
      <c r="B34" s="37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42"/>
      <c r="BE34" s="29"/>
    </row>
    <row r="35" s="2" customFormat="1" ht="25.92" customHeight="1">
      <c r="A35" s="36"/>
      <c r="B35" s="37"/>
      <c r="C35" s="50"/>
      <c r="D35" s="51" t="s">
        <v>44</v>
      </c>
      <c r="E35" s="52"/>
      <c r="F35" s="52"/>
      <c r="G35" s="52"/>
      <c r="H35" s="52"/>
      <c r="I35" s="52"/>
      <c r="J35" s="52"/>
      <c r="K35" s="52"/>
      <c r="L35" s="52"/>
      <c r="M35" s="52"/>
      <c r="N35" s="52"/>
      <c r="O35" s="52"/>
      <c r="P35" s="52"/>
      <c r="Q35" s="52"/>
      <c r="R35" s="52"/>
      <c r="S35" s="52"/>
      <c r="T35" s="53" t="s">
        <v>45</v>
      </c>
      <c r="U35" s="52"/>
      <c r="V35" s="52"/>
      <c r="W35" s="52"/>
      <c r="X35" s="54" t="s">
        <v>46</v>
      </c>
      <c r="Y35" s="52"/>
      <c r="Z35" s="52"/>
      <c r="AA35" s="52"/>
      <c r="AB35" s="52"/>
      <c r="AC35" s="52"/>
      <c r="AD35" s="52"/>
      <c r="AE35" s="52"/>
      <c r="AF35" s="52"/>
      <c r="AG35" s="52"/>
      <c r="AH35" s="52"/>
      <c r="AI35" s="52"/>
      <c r="AJ35" s="52"/>
      <c r="AK35" s="55">
        <f>SUM(AK26:AK33)</f>
        <v>0</v>
      </c>
      <c r="AL35" s="52"/>
      <c r="AM35" s="52"/>
      <c r="AN35" s="52"/>
      <c r="AO35" s="56"/>
      <c r="AP35" s="50"/>
      <c r="AQ35" s="50"/>
      <c r="AR35" s="42"/>
      <c r="BE35" s="36"/>
    </row>
    <row r="36" s="2" customFormat="1" ht="6.96" customHeight="1">
      <c r="A36" s="36"/>
      <c r="B36" s="37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42"/>
      <c r="BE36" s="36"/>
    </row>
    <row r="37" s="2" customFormat="1" ht="14.4" customHeight="1">
      <c r="A37" s="36"/>
      <c r="B37" s="37"/>
      <c r="C37" s="38"/>
      <c r="D37" s="38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38"/>
      <c r="P37" s="38"/>
      <c r="Q37" s="38"/>
      <c r="R37" s="38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  <c r="AF37" s="38"/>
      <c r="AG37" s="38"/>
      <c r="AH37" s="38"/>
      <c r="AI37" s="38"/>
      <c r="AJ37" s="38"/>
      <c r="AK37" s="38"/>
      <c r="AL37" s="38"/>
      <c r="AM37" s="38"/>
      <c r="AN37" s="38"/>
      <c r="AO37" s="38"/>
      <c r="AP37" s="38"/>
      <c r="AQ37" s="38"/>
      <c r="AR37" s="42"/>
      <c r="BE37" s="36"/>
    </row>
    <row r="38" s="1" customFormat="1" ht="14.4" customHeight="1">
      <c r="B38" s="19"/>
      <c r="C38" s="20"/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0"/>
      <c r="R38" s="20"/>
      <c r="S38" s="20"/>
      <c r="T38" s="20"/>
      <c r="U38" s="20"/>
      <c r="V38" s="20"/>
      <c r="W38" s="20"/>
      <c r="X38" s="20"/>
      <c r="Y38" s="20"/>
      <c r="Z38" s="20"/>
      <c r="AA38" s="20"/>
      <c r="AB38" s="20"/>
      <c r="AC38" s="20"/>
      <c r="AD38" s="20"/>
      <c r="AE38" s="20"/>
      <c r="AF38" s="20"/>
      <c r="AG38" s="20"/>
      <c r="AH38" s="20"/>
      <c r="AI38" s="20"/>
      <c r="AJ38" s="20"/>
      <c r="AK38" s="20"/>
      <c r="AL38" s="20"/>
      <c r="AM38" s="20"/>
      <c r="AN38" s="20"/>
      <c r="AO38" s="20"/>
      <c r="AP38" s="20"/>
      <c r="AQ38" s="20"/>
      <c r="AR38" s="18"/>
    </row>
    <row r="39" s="1" customFormat="1" ht="14.4" customHeight="1">
      <c r="B39" s="19"/>
      <c r="C39" s="20"/>
      <c r="D39" s="20"/>
      <c r="E39" s="20"/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20"/>
      <c r="R39" s="20"/>
      <c r="S39" s="20"/>
      <c r="T39" s="20"/>
      <c r="U39" s="20"/>
      <c r="V39" s="20"/>
      <c r="W39" s="20"/>
      <c r="X39" s="20"/>
      <c r="Y39" s="20"/>
      <c r="Z39" s="20"/>
      <c r="AA39" s="20"/>
      <c r="AB39" s="20"/>
      <c r="AC39" s="20"/>
      <c r="AD39" s="20"/>
      <c r="AE39" s="20"/>
      <c r="AF39" s="20"/>
      <c r="AG39" s="20"/>
      <c r="AH39" s="20"/>
      <c r="AI39" s="20"/>
      <c r="AJ39" s="20"/>
      <c r="AK39" s="20"/>
      <c r="AL39" s="20"/>
      <c r="AM39" s="20"/>
      <c r="AN39" s="20"/>
      <c r="AO39" s="20"/>
      <c r="AP39" s="20"/>
      <c r="AQ39" s="20"/>
      <c r="AR39" s="18"/>
    </row>
    <row r="40" s="1" customFormat="1" ht="14.4" customHeight="1">
      <c r="B40" s="19"/>
      <c r="C40" s="20"/>
      <c r="D40" s="20"/>
      <c r="E40" s="20"/>
      <c r="F40" s="20"/>
      <c r="G40" s="20"/>
      <c r="H40" s="20"/>
      <c r="I40" s="20"/>
      <c r="J40" s="20"/>
      <c r="K40" s="20"/>
      <c r="L40" s="20"/>
      <c r="M40" s="20"/>
      <c r="N40" s="20"/>
      <c r="O40" s="20"/>
      <c r="P40" s="20"/>
      <c r="Q40" s="20"/>
      <c r="R40" s="20"/>
      <c r="S40" s="20"/>
      <c r="T40" s="20"/>
      <c r="U40" s="20"/>
      <c r="V40" s="20"/>
      <c r="W40" s="20"/>
      <c r="X40" s="20"/>
      <c r="Y40" s="20"/>
      <c r="Z40" s="20"/>
      <c r="AA40" s="20"/>
      <c r="AB40" s="20"/>
      <c r="AC40" s="20"/>
      <c r="AD40" s="20"/>
      <c r="AE40" s="20"/>
      <c r="AF40" s="20"/>
      <c r="AG40" s="20"/>
      <c r="AH40" s="20"/>
      <c r="AI40" s="20"/>
      <c r="AJ40" s="20"/>
      <c r="AK40" s="20"/>
      <c r="AL40" s="20"/>
      <c r="AM40" s="20"/>
      <c r="AN40" s="20"/>
      <c r="AO40" s="20"/>
      <c r="AP40" s="20"/>
      <c r="AQ40" s="20"/>
      <c r="AR40" s="18"/>
    </row>
    <row r="41" s="1" customFormat="1" ht="14.4" customHeight="1">
      <c r="B41" s="19"/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0"/>
      <c r="R41" s="20"/>
      <c r="S41" s="20"/>
      <c r="T41" s="20"/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0"/>
      <c r="AJ41" s="20"/>
      <c r="AK41" s="20"/>
      <c r="AL41" s="20"/>
      <c r="AM41" s="20"/>
      <c r="AN41" s="20"/>
      <c r="AO41" s="20"/>
      <c r="AP41" s="20"/>
      <c r="AQ41" s="20"/>
      <c r="AR41" s="18"/>
    </row>
    <row r="42" s="1" customFormat="1" ht="14.4" customHeight="1">
      <c r="B42" s="19"/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0"/>
      <c r="R42" s="20"/>
      <c r="S42" s="20"/>
      <c r="T42" s="20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0"/>
      <c r="AJ42" s="20"/>
      <c r="AK42" s="20"/>
      <c r="AL42" s="20"/>
      <c r="AM42" s="20"/>
      <c r="AN42" s="20"/>
      <c r="AO42" s="20"/>
      <c r="AP42" s="20"/>
      <c r="AQ42" s="20"/>
      <c r="AR42" s="18"/>
    </row>
    <row r="43" s="1" customFormat="1" ht="14.4" customHeight="1">
      <c r="B43" s="19"/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0"/>
      <c r="R43" s="20"/>
      <c r="S43" s="20"/>
      <c r="T43" s="20"/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0"/>
      <c r="AJ43" s="20"/>
      <c r="AK43" s="20"/>
      <c r="AL43" s="20"/>
      <c r="AM43" s="20"/>
      <c r="AN43" s="20"/>
      <c r="AO43" s="20"/>
      <c r="AP43" s="20"/>
      <c r="AQ43" s="20"/>
      <c r="AR43" s="18"/>
    </row>
    <row r="44" s="1" customFormat="1" ht="14.4" customHeight="1">
      <c r="B44" s="19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0"/>
      <c r="R44" s="20"/>
      <c r="S44" s="20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0"/>
      <c r="AJ44" s="20"/>
      <c r="AK44" s="20"/>
      <c r="AL44" s="20"/>
      <c r="AM44" s="20"/>
      <c r="AN44" s="20"/>
      <c r="AO44" s="20"/>
      <c r="AP44" s="20"/>
      <c r="AQ44" s="20"/>
      <c r="AR44" s="18"/>
    </row>
    <row r="45" s="1" customFormat="1" ht="14.4" customHeight="1">
      <c r="B45" s="19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0"/>
      <c r="R45" s="20"/>
      <c r="S45" s="20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0"/>
      <c r="AJ45" s="20"/>
      <c r="AK45" s="20"/>
      <c r="AL45" s="20"/>
      <c r="AM45" s="20"/>
      <c r="AN45" s="20"/>
      <c r="AO45" s="20"/>
      <c r="AP45" s="20"/>
      <c r="AQ45" s="20"/>
      <c r="AR45" s="18"/>
    </row>
    <row r="46" s="1" customFormat="1" ht="14.4" customHeight="1">
      <c r="B46" s="19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0"/>
      <c r="R46" s="20"/>
      <c r="S46" s="20"/>
      <c r="T46" s="20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0"/>
      <c r="AJ46" s="20"/>
      <c r="AK46" s="20"/>
      <c r="AL46" s="20"/>
      <c r="AM46" s="20"/>
      <c r="AN46" s="20"/>
      <c r="AO46" s="20"/>
      <c r="AP46" s="20"/>
      <c r="AQ46" s="20"/>
      <c r="AR46" s="18"/>
    </row>
    <row r="47" s="1" customFormat="1" ht="14.4" customHeight="1">
      <c r="B47" s="19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0"/>
      <c r="R47" s="20"/>
      <c r="S47" s="20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0"/>
      <c r="AJ47" s="20"/>
      <c r="AK47" s="20"/>
      <c r="AL47" s="20"/>
      <c r="AM47" s="20"/>
      <c r="AN47" s="20"/>
      <c r="AO47" s="20"/>
      <c r="AP47" s="20"/>
      <c r="AQ47" s="20"/>
      <c r="AR47" s="18"/>
    </row>
    <row r="48" s="1" customFormat="1" ht="14.4" customHeight="1">
      <c r="B48" s="19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0"/>
      <c r="R48" s="20"/>
      <c r="S48" s="20"/>
      <c r="T48" s="20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0"/>
      <c r="AJ48" s="20"/>
      <c r="AK48" s="20"/>
      <c r="AL48" s="20"/>
      <c r="AM48" s="20"/>
      <c r="AN48" s="20"/>
      <c r="AO48" s="20"/>
      <c r="AP48" s="20"/>
      <c r="AQ48" s="20"/>
      <c r="AR48" s="18"/>
    </row>
    <row r="49" s="2" customFormat="1" ht="14.4" customHeight="1">
      <c r="B49" s="57"/>
      <c r="C49" s="58"/>
      <c r="D49" s="59" t="s">
        <v>47</v>
      </c>
      <c r="E49" s="60"/>
      <c r="F49" s="60"/>
      <c r="G49" s="60"/>
      <c r="H49" s="60"/>
      <c r="I49" s="60"/>
      <c r="J49" s="60"/>
      <c r="K49" s="60"/>
      <c r="L49" s="60"/>
      <c r="M49" s="60"/>
      <c r="N49" s="60"/>
      <c r="O49" s="60"/>
      <c r="P49" s="60"/>
      <c r="Q49" s="60"/>
      <c r="R49" s="60"/>
      <c r="S49" s="60"/>
      <c r="T49" s="60"/>
      <c r="U49" s="60"/>
      <c r="V49" s="60"/>
      <c r="W49" s="60"/>
      <c r="X49" s="60"/>
      <c r="Y49" s="60"/>
      <c r="Z49" s="60"/>
      <c r="AA49" s="60"/>
      <c r="AB49" s="60"/>
      <c r="AC49" s="60"/>
      <c r="AD49" s="60"/>
      <c r="AE49" s="60"/>
      <c r="AF49" s="60"/>
      <c r="AG49" s="60"/>
      <c r="AH49" s="59" t="s">
        <v>48</v>
      </c>
      <c r="AI49" s="60"/>
      <c r="AJ49" s="60"/>
      <c r="AK49" s="60"/>
      <c r="AL49" s="60"/>
      <c r="AM49" s="60"/>
      <c r="AN49" s="60"/>
      <c r="AO49" s="60"/>
      <c r="AP49" s="58"/>
      <c r="AQ49" s="58"/>
      <c r="AR49" s="61"/>
    </row>
    <row r="50">
      <c r="B50" s="19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0"/>
      <c r="R50" s="20"/>
      <c r="S50" s="20"/>
      <c r="T50" s="20"/>
      <c r="U50" s="20"/>
      <c r="V50" s="20"/>
      <c r="W50" s="20"/>
      <c r="X50" s="20"/>
      <c r="Y50" s="20"/>
      <c r="Z50" s="20"/>
      <c r="AA50" s="20"/>
      <c r="AB50" s="20"/>
      <c r="AC50" s="20"/>
      <c r="AD50" s="20"/>
      <c r="AE50" s="20"/>
      <c r="AF50" s="20"/>
      <c r="AG50" s="20"/>
      <c r="AH50" s="20"/>
      <c r="AI50" s="20"/>
      <c r="AJ50" s="20"/>
      <c r="AK50" s="20"/>
      <c r="AL50" s="20"/>
      <c r="AM50" s="20"/>
      <c r="AN50" s="20"/>
      <c r="AO50" s="20"/>
      <c r="AP50" s="20"/>
      <c r="AQ50" s="20"/>
      <c r="AR50" s="18"/>
    </row>
    <row r="51">
      <c r="B51" s="19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  <c r="Q51" s="20"/>
      <c r="R51" s="20"/>
      <c r="S51" s="20"/>
      <c r="T51" s="20"/>
      <c r="U51" s="20"/>
      <c r="V51" s="20"/>
      <c r="W51" s="20"/>
      <c r="X51" s="20"/>
      <c r="Y51" s="20"/>
      <c r="Z51" s="20"/>
      <c r="AA51" s="20"/>
      <c r="AB51" s="20"/>
      <c r="AC51" s="20"/>
      <c r="AD51" s="20"/>
      <c r="AE51" s="20"/>
      <c r="AF51" s="20"/>
      <c r="AG51" s="20"/>
      <c r="AH51" s="20"/>
      <c r="AI51" s="20"/>
      <c r="AJ51" s="20"/>
      <c r="AK51" s="20"/>
      <c r="AL51" s="20"/>
      <c r="AM51" s="20"/>
      <c r="AN51" s="20"/>
      <c r="AO51" s="20"/>
      <c r="AP51" s="20"/>
      <c r="AQ51" s="20"/>
      <c r="AR51" s="18"/>
    </row>
    <row r="52">
      <c r="B52" s="19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0"/>
      <c r="Z52" s="20"/>
      <c r="AA52" s="20"/>
      <c r="AB52" s="20"/>
      <c r="AC52" s="20"/>
      <c r="AD52" s="20"/>
      <c r="AE52" s="20"/>
      <c r="AF52" s="20"/>
      <c r="AG52" s="20"/>
      <c r="AH52" s="20"/>
      <c r="AI52" s="20"/>
      <c r="AJ52" s="20"/>
      <c r="AK52" s="20"/>
      <c r="AL52" s="20"/>
      <c r="AM52" s="20"/>
      <c r="AN52" s="20"/>
      <c r="AO52" s="20"/>
      <c r="AP52" s="20"/>
      <c r="AQ52" s="20"/>
      <c r="AR52" s="18"/>
    </row>
    <row r="53">
      <c r="B53" s="19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  <c r="Q53" s="20"/>
      <c r="R53" s="20"/>
      <c r="S53" s="20"/>
      <c r="T53" s="20"/>
      <c r="U53" s="20"/>
      <c r="V53" s="20"/>
      <c r="W53" s="20"/>
      <c r="X53" s="20"/>
      <c r="Y53" s="20"/>
      <c r="Z53" s="20"/>
      <c r="AA53" s="20"/>
      <c r="AB53" s="20"/>
      <c r="AC53" s="20"/>
      <c r="AD53" s="20"/>
      <c r="AE53" s="20"/>
      <c r="AF53" s="20"/>
      <c r="AG53" s="20"/>
      <c r="AH53" s="20"/>
      <c r="AI53" s="20"/>
      <c r="AJ53" s="20"/>
      <c r="AK53" s="20"/>
      <c r="AL53" s="20"/>
      <c r="AM53" s="20"/>
      <c r="AN53" s="20"/>
      <c r="AO53" s="20"/>
      <c r="AP53" s="20"/>
      <c r="AQ53" s="20"/>
      <c r="AR53" s="18"/>
    </row>
    <row r="54">
      <c r="B54" s="19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0"/>
      <c r="Q54" s="20"/>
      <c r="R54" s="20"/>
      <c r="S54" s="20"/>
      <c r="T54" s="20"/>
      <c r="U54" s="20"/>
      <c r="V54" s="20"/>
      <c r="W54" s="20"/>
      <c r="X54" s="20"/>
      <c r="Y54" s="20"/>
      <c r="Z54" s="20"/>
      <c r="AA54" s="20"/>
      <c r="AB54" s="20"/>
      <c r="AC54" s="20"/>
      <c r="AD54" s="20"/>
      <c r="AE54" s="20"/>
      <c r="AF54" s="20"/>
      <c r="AG54" s="20"/>
      <c r="AH54" s="20"/>
      <c r="AI54" s="20"/>
      <c r="AJ54" s="20"/>
      <c r="AK54" s="20"/>
      <c r="AL54" s="20"/>
      <c r="AM54" s="20"/>
      <c r="AN54" s="20"/>
      <c r="AO54" s="20"/>
      <c r="AP54" s="20"/>
      <c r="AQ54" s="20"/>
      <c r="AR54" s="18"/>
    </row>
    <row r="55">
      <c r="B55" s="19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0"/>
      <c r="Q55" s="20"/>
      <c r="R55" s="20"/>
      <c r="S55" s="20"/>
      <c r="T55" s="20"/>
      <c r="U55" s="20"/>
      <c r="V55" s="20"/>
      <c r="W55" s="20"/>
      <c r="X55" s="20"/>
      <c r="Y55" s="20"/>
      <c r="Z55" s="20"/>
      <c r="AA55" s="20"/>
      <c r="AB55" s="20"/>
      <c r="AC55" s="20"/>
      <c r="AD55" s="20"/>
      <c r="AE55" s="20"/>
      <c r="AF55" s="20"/>
      <c r="AG55" s="20"/>
      <c r="AH55" s="20"/>
      <c r="AI55" s="20"/>
      <c r="AJ55" s="20"/>
      <c r="AK55" s="20"/>
      <c r="AL55" s="20"/>
      <c r="AM55" s="20"/>
      <c r="AN55" s="20"/>
      <c r="AO55" s="20"/>
      <c r="AP55" s="20"/>
      <c r="AQ55" s="20"/>
      <c r="AR55" s="18"/>
    </row>
    <row r="56">
      <c r="B56" s="19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  <c r="Q56" s="20"/>
      <c r="R56" s="20"/>
      <c r="S56" s="20"/>
      <c r="T56" s="20"/>
      <c r="U56" s="20"/>
      <c r="V56" s="20"/>
      <c r="W56" s="20"/>
      <c r="X56" s="20"/>
      <c r="Y56" s="20"/>
      <c r="Z56" s="20"/>
      <c r="AA56" s="20"/>
      <c r="AB56" s="20"/>
      <c r="AC56" s="20"/>
      <c r="AD56" s="20"/>
      <c r="AE56" s="20"/>
      <c r="AF56" s="20"/>
      <c r="AG56" s="20"/>
      <c r="AH56" s="20"/>
      <c r="AI56" s="20"/>
      <c r="AJ56" s="20"/>
      <c r="AK56" s="20"/>
      <c r="AL56" s="20"/>
      <c r="AM56" s="20"/>
      <c r="AN56" s="20"/>
      <c r="AO56" s="20"/>
      <c r="AP56" s="20"/>
      <c r="AQ56" s="20"/>
      <c r="AR56" s="18"/>
    </row>
    <row r="57">
      <c r="B57" s="19"/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0"/>
      <c r="Q57" s="20"/>
      <c r="R57" s="20"/>
      <c r="S57" s="20"/>
      <c r="T57" s="20"/>
      <c r="U57" s="20"/>
      <c r="V57" s="20"/>
      <c r="W57" s="20"/>
      <c r="X57" s="20"/>
      <c r="Y57" s="20"/>
      <c r="Z57" s="20"/>
      <c r="AA57" s="20"/>
      <c r="AB57" s="20"/>
      <c r="AC57" s="20"/>
      <c r="AD57" s="20"/>
      <c r="AE57" s="20"/>
      <c r="AF57" s="20"/>
      <c r="AG57" s="20"/>
      <c r="AH57" s="20"/>
      <c r="AI57" s="20"/>
      <c r="AJ57" s="20"/>
      <c r="AK57" s="20"/>
      <c r="AL57" s="20"/>
      <c r="AM57" s="20"/>
      <c r="AN57" s="20"/>
      <c r="AO57" s="20"/>
      <c r="AP57" s="20"/>
      <c r="AQ57" s="20"/>
      <c r="AR57" s="18"/>
    </row>
    <row r="58">
      <c r="B58" s="19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  <c r="Q58" s="20"/>
      <c r="R58" s="20"/>
      <c r="S58" s="20"/>
      <c r="T58" s="20"/>
      <c r="U58" s="20"/>
      <c r="V58" s="20"/>
      <c r="W58" s="20"/>
      <c r="X58" s="20"/>
      <c r="Y58" s="20"/>
      <c r="Z58" s="20"/>
      <c r="AA58" s="20"/>
      <c r="AB58" s="20"/>
      <c r="AC58" s="20"/>
      <c r="AD58" s="20"/>
      <c r="AE58" s="20"/>
      <c r="AF58" s="20"/>
      <c r="AG58" s="20"/>
      <c r="AH58" s="20"/>
      <c r="AI58" s="20"/>
      <c r="AJ58" s="20"/>
      <c r="AK58" s="20"/>
      <c r="AL58" s="20"/>
      <c r="AM58" s="20"/>
      <c r="AN58" s="20"/>
      <c r="AO58" s="20"/>
      <c r="AP58" s="20"/>
      <c r="AQ58" s="20"/>
      <c r="AR58" s="18"/>
    </row>
    <row r="59">
      <c r="B59" s="19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0"/>
      <c r="Q59" s="20"/>
      <c r="R59" s="20"/>
      <c r="S59" s="20"/>
      <c r="T59" s="20"/>
      <c r="U59" s="20"/>
      <c r="V59" s="20"/>
      <c r="W59" s="20"/>
      <c r="X59" s="20"/>
      <c r="Y59" s="20"/>
      <c r="Z59" s="20"/>
      <c r="AA59" s="20"/>
      <c r="AB59" s="20"/>
      <c r="AC59" s="20"/>
      <c r="AD59" s="20"/>
      <c r="AE59" s="20"/>
      <c r="AF59" s="20"/>
      <c r="AG59" s="20"/>
      <c r="AH59" s="20"/>
      <c r="AI59" s="20"/>
      <c r="AJ59" s="20"/>
      <c r="AK59" s="20"/>
      <c r="AL59" s="20"/>
      <c r="AM59" s="20"/>
      <c r="AN59" s="20"/>
      <c r="AO59" s="20"/>
      <c r="AP59" s="20"/>
      <c r="AQ59" s="20"/>
      <c r="AR59" s="18"/>
    </row>
    <row r="60" s="2" customFormat="1">
      <c r="A60" s="36"/>
      <c r="B60" s="37"/>
      <c r="C60" s="38"/>
      <c r="D60" s="62" t="s">
        <v>49</v>
      </c>
      <c r="E60" s="40"/>
      <c r="F60" s="40"/>
      <c r="G60" s="40"/>
      <c r="H60" s="40"/>
      <c r="I60" s="40"/>
      <c r="J60" s="40"/>
      <c r="K60" s="40"/>
      <c r="L60" s="40"/>
      <c r="M60" s="40"/>
      <c r="N60" s="40"/>
      <c r="O60" s="40"/>
      <c r="P60" s="40"/>
      <c r="Q60" s="40"/>
      <c r="R60" s="40"/>
      <c r="S60" s="40"/>
      <c r="T60" s="40"/>
      <c r="U60" s="40"/>
      <c r="V60" s="62" t="s">
        <v>50</v>
      </c>
      <c r="W60" s="40"/>
      <c r="X60" s="40"/>
      <c r="Y60" s="40"/>
      <c r="Z60" s="40"/>
      <c r="AA60" s="40"/>
      <c r="AB60" s="40"/>
      <c r="AC60" s="40"/>
      <c r="AD60" s="40"/>
      <c r="AE60" s="40"/>
      <c r="AF60" s="40"/>
      <c r="AG60" s="40"/>
      <c r="AH60" s="62" t="s">
        <v>49</v>
      </c>
      <c r="AI60" s="40"/>
      <c r="AJ60" s="40"/>
      <c r="AK60" s="40"/>
      <c r="AL60" s="40"/>
      <c r="AM60" s="62" t="s">
        <v>50</v>
      </c>
      <c r="AN60" s="40"/>
      <c r="AO60" s="40"/>
      <c r="AP60" s="38"/>
      <c r="AQ60" s="38"/>
      <c r="AR60" s="42"/>
      <c r="BE60" s="36"/>
    </row>
    <row r="61">
      <c r="B61" s="19"/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  <c r="Q61" s="20"/>
      <c r="R61" s="20"/>
      <c r="S61" s="20"/>
      <c r="T61" s="20"/>
      <c r="U61" s="20"/>
      <c r="V61" s="20"/>
      <c r="W61" s="20"/>
      <c r="X61" s="20"/>
      <c r="Y61" s="20"/>
      <c r="Z61" s="20"/>
      <c r="AA61" s="20"/>
      <c r="AB61" s="20"/>
      <c r="AC61" s="20"/>
      <c r="AD61" s="20"/>
      <c r="AE61" s="20"/>
      <c r="AF61" s="20"/>
      <c r="AG61" s="20"/>
      <c r="AH61" s="20"/>
      <c r="AI61" s="20"/>
      <c r="AJ61" s="20"/>
      <c r="AK61" s="20"/>
      <c r="AL61" s="20"/>
      <c r="AM61" s="20"/>
      <c r="AN61" s="20"/>
      <c r="AO61" s="20"/>
      <c r="AP61" s="20"/>
      <c r="AQ61" s="20"/>
      <c r="AR61" s="18"/>
    </row>
    <row r="62">
      <c r="B62" s="19"/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  <c r="Q62" s="20"/>
      <c r="R62" s="20"/>
      <c r="S62" s="20"/>
      <c r="T62" s="20"/>
      <c r="U62" s="20"/>
      <c r="V62" s="20"/>
      <c r="W62" s="20"/>
      <c r="X62" s="20"/>
      <c r="Y62" s="20"/>
      <c r="Z62" s="20"/>
      <c r="AA62" s="20"/>
      <c r="AB62" s="20"/>
      <c r="AC62" s="20"/>
      <c r="AD62" s="20"/>
      <c r="AE62" s="20"/>
      <c r="AF62" s="20"/>
      <c r="AG62" s="20"/>
      <c r="AH62" s="20"/>
      <c r="AI62" s="20"/>
      <c r="AJ62" s="20"/>
      <c r="AK62" s="20"/>
      <c r="AL62" s="20"/>
      <c r="AM62" s="20"/>
      <c r="AN62" s="20"/>
      <c r="AO62" s="20"/>
      <c r="AP62" s="20"/>
      <c r="AQ62" s="20"/>
      <c r="AR62" s="18"/>
    </row>
    <row r="63">
      <c r="B63" s="19"/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0"/>
      <c r="Q63" s="20"/>
      <c r="R63" s="20"/>
      <c r="S63" s="20"/>
      <c r="T63" s="20"/>
      <c r="U63" s="20"/>
      <c r="V63" s="20"/>
      <c r="W63" s="20"/>
      <c r="X63" s="20"/>
      <c r="Y63" s="20"/>
      <c r="Z63" s="20"/>
      <c r="AA63" s="20"/>
      <c r="AB63" s="20"/>
      <c r="AC63" s="20"/>
      <c r="AD63" s="20"/>
      <c r="AE63" s="20"/>
      <c r="AF63" s="20"/>
      <c r="AG63" s="20"/>
      <c r="AH63" s="20"/>
      <c r="AI63" s="20"/>
      <c r="AJ63" s="20"/>
      <c r="AK63" s="20"/>
      <c r="AL63" s="20"/>
      <c r="AM63" s="20"/>
      <c r="AN63" s="20"/>
      <c r="AO63" s="20"/>
      <c r="AP63" s="20"/>
      <c r="AQ63" s="20"/>
      <c r="AR63" s="18"/>
    </row>
    <row r="64" s="2" customFormat="1">
      <c r="A64" s="36"/>
      <c r="B64" s="37"/>
      <c r="C64" s="38"/>
      <c r="D64" s="59" t="s">
        <v>51</v>
      </c>
      <c r="E64" s="63"/>
      <c r="F64" s="63"/>
      <c r="G64" s="63"/>
      <c r="H64" s="63"/>
      <c r="I64" s="63"/>
      <c r="J64" s="63"/>
      <c r="K64" s="63"/>
      <c r="L64" s="63"/>
      <c r="M64" s="63"/>
      <c r="N64" s="63"/>
      <c r="O64" s="63"/>
      <c r="P64" s="63"/>
      <c r="Q64" s="63"/>
      <c r="R64" s="63"/>
      <c r="S64" s="63"/>
      <c r="T64" s="63"/>
      <c r="U64" s="63"/>
      <c r="V64" s="63"/>
      <c r="W64" s="63"/>
      <c r="X64" s="63"/>
      <c r="Y64" s="63"/>
      <c r="Z64" s="63"/>
      <c r="AA64" s="63"/>
      <c r="AB64" s="63"/>
      <c r="AC64" s="63"/>
      <c r="AD64" s="63"/>
      <c r="AE64" s="63"/>
      <c r="AF64" s="63"/>
      <c r="AG64" s="63"/>
      <c r="AH64" s="59" t="s">
        <v>52</v>
      </c>
      <c r="AI64" s="63"/>
      <c r="AJ64" s="63"/>
      <c r="AK64" s="63"/>
      <c r="AL64" s="63"/>
      <c r="AM64" s="63"/>
      <c r="AN64" s="63"/>
      <c r="AO64" s="63"/>
      <c r="AP64" s="38"/>
      <c r="AQ64" s="38"/>
      <c r="AR64" s="42"/>
      <c r="BE64" s="36"/>
    </row>
    <row r="65">
      <c r="B65" s="19"/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0"/>
      <c r="Q65" s="20"/>
      <c r="R65" s="20"/>
      <c r="S65" s="20"/>
      <c r="T65" s="20"/>
      <c r="U65" s="20"/>
      <c r="V65" s="20"/>
      <c r="W65" s="20"/>
      <c r="X65" s="20"/>
      <c r="Y65" s="20"/>
      <c r="Z65" s="20"/>
      <c r="AA65" s="20"/>
      <c r="AB65" s="20"/>
      <c r="AC65" s="20"/>
      <c r="AD65" s="20"/>
      <c r="AE65" s="20"/>
      <c r="AF65" s="20"/>
      <c r="AG65" s="20"/>
      <c r="AH65" s="20"/>
      <c r="AI65" s="20"/>
      <c r="AJ65" s="20"/>
      <c r="AK65" s="20"/>
      <c r="AL65" s="20"/>
      <c r="AM65" s="20"/>
      <c r="AN65" s="20"/>
      <c r="AO65" s="20"/>
      <c r="AP65" s="20"/>
      <c r="AQ65" s="20"/>
      <c r="AR65" s="18"/>
    </row>
    <row r="66">
      <c r="B66" s="19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0"/>
      <c r="Q66" s="20"/>
      <c r="R66" s="20"/>
      <c r="S66" s="20"/>
      <c r="T66" s="20"/>
      <c r="U66" s="20"/>
      <c r="V66" s="20"/>
      <c r="W66" s="20"/>
      <c r="X66" s="20"/>
      <c r="Y66" s="20"/>
      <c r="Z66" s="20"/>
      <c r="AA66" s="20"/>
      <c r="AB66" s="20"/>
      <c r="AC66" s="20"/>
      <c r="AD66" s="20"/>
      <c r="AE66" s="20"/>
      <c r="AF66" s="20"/>
      <c r="AG66" s="20"/>
      <c r="AH66" s="20"/>
      <c r="AI66" s="20"/>
      <c r="AJ66" s="20"/>
      <c r="AK66" s="20"/>
      <c r="AL66" s="20"/>
      <c r="AM66" s="20"/>
      <c r="AN66" s="20"/>
      <c r="AO66" s="20"/>
      <c r="AP66" s="20"/>
      <c r="AQ66" s="20"/>
      <c r="AR66" s="18"/>
    </row>
    <row r="67">
      <c r="B67" s="19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0"/>
      <c r="Q67" s="20"/>
      <c r="R67" s="20"/>
      <c r="S67" s="20"/>
      <c r="T67" s="20"/>
      <c r="U67" s="20"/>
      <c r="V67" s="20"/>
      <c r="W67" s="20"/>
      <c r="X67" s="20"/>
      <c r="Y67" s="20"/>
      <c r="Z67" s="20"/>
      <c r="AA67" s="20"/>
      <c r="AB67" s="20"/>
      <c r="AC67" s="20"/>
      <c r="AD67" s="20"/>
      <c r="AE67" s="20"/>
      <c r="AF67" s="20"/>
      <c r="AG67" s="20"/>
      <c r="AH67" s="20"/>
      <c r="AI67" s="20"/>
      <c r="AJ67" s="20"/>
      <c r="AK67" s="20"/>
      <c r="AL67" s="20"/>
      <c r="AM67" s="20"/>
      <c r="AN67" s="20"/>
      <c r="AO67" s="20"/>
      <c r="AP67" s="20"/>
      <c r="AQ67" s="20"/>
      <c r="AR67" s="18"/>
    </row>
    <row r="68">
      <c r="B68" s="19"/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0"/>
      <c r="Q68" s="20"/>
      <c r="R68" s="20"/>
      <c r="S68" s="20"/>
      <c r="T68" s="20"/>
      <c r="U68" s="20"/>
      <c r="V68" s="20"/>
      <c r="W68" s="20"/>
      <c r="X68" s="20"/>
      <c r="Y68" s="20"/>
      <c r="Z68" s="20"/>
      <c r="AA68" s="20"/>
      <c r="AB68" s="20"/>
      <c r="AC68" s="20"/>
      <c r="AD68" s="20"/>
      <c r="AE68" s="20"/>
      <c r="AF68" s="20"/>
      <c r="AG68" s="20"/>
      <c r="AH68" s="20"/>
      <c r="AI68" s="20"/>
      <c r="AJ68" s="20"/>
      <c r="AK68" s="20"/>
      <c r="AL68" s="20"/>
      <c r="AM68" s="20"/>
      <c r="AN68" s="20"/>
      <c r="AO68" s="20"/>
      <c r="AP68" s="20"/>
      <c r="AQ68" s="20"/>
      <c r="AR68" s="18"/>
    </row>
    <row r="69">
      <c r="B69" s="19"/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0"/>
      <c r="Q69" s="20"/>
      <c r="R69" s="20"/>
      <c r="S69" s="20"/>
      <c r="T69" s="20"/>
      <c r="U69" s="20"/>
      <c r="V69" s="20"/>
      <c r="W69" s="20"/>
      <c r="X69" s="20"/>
      <c r="Y69" s="20"/>
      <c r="Z69" s="20"/>
      <c r="AA69" s="20"/>
      <c r="AB69" s="20"/>
      <c r="AC69" s="20"/>
      <c r="AD69" s="20"/>
      <c r="AE69" s="20"/>
      <c r="AF69" s="20"/>
      <c r="AG69" s="20"/>
      <c r="AH69" s="20"/>
      <c r="AI69" s="20"/>
      <c r="AJ69" s="20"/>
      <c r="AK69" s="20"/>
      <c r="AL69" s="20"/>
      <c r="AM69" s="20"/>
      <c r="AN69" s="20"/>
      <c r="AO69" s="20"/>
      <c r="AP69" s="20"/>
      <c r="AQ69" s="20"/>
      <c r="AR69" s="18"/>
    </row>
    <row r="70">
      <c r="B70" s="19"/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0"/>
      <c r="Q70" s="20"/>
      <c r="R70" s="20"/>
      <c r="S70" s="20"/>
      <c r="T70" s="20"/>
      <c r="U70" s="20"/>
      <c r="V70" s="20"/>
      <c r="W70" s="20"/>
      <c r="X70" s="20"/>
      <c r="Y70" s="20"/>
      <c r="Z70" s="20"/>
      <c r="AA70" s="20"/>
      <c r="AB70" s="20"/>
      <c r="AC70" s="20"/>
      <c r="AD70" s="20"/>
      <c r="AE70" s="20"/>
      <c r="AF70" s="20"/>
      <c r="AG70" s="20"/>
      <c r="AH70" s="20"/>
      <c r="AI70" s="20"/>
      <c r="AJ70" s="20"/>
      <c r="AK70" s="20"/>
      <c r="AL70" s="20"/>
      <c r="AM70" s="20"/>
      <c r="AN70" s="20"/>
      <c r="AO70" s="20"/>
      <c r="AP70" s="20"/>
      <c r="AQ70" s="20"/>
      <c r="AR70" s="18"/>
    </row>
    <row r="71">
      <c r="B71" s="19"/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0"/>
      <c r="Q71" s="20"/>
      <c r="R71" s="20"/>
      <c r="S71" s="20"/>
      <c r="T71" s="20"/>
      <c r="U71" s="20"/>
      <c r="V71" s="20"/>
      <c r="W71" s="20"/>
      <c r="X71" s="20"/>
      <c r="Y71" s="20"/>
      <c r="Z71" s="20"/>
      <c r="AA71" s="20"/>
      <c r="AB71" s="20"/>
      <c r="AC71" s="20"/>
      <c r="AD71" s="20"/>
      <c r="AE71" s="20"/>
      <c r="AF71" s="20"/>
      <c r="AG71" s="20"/>
      <c r="AH71" s="20"/>
      <c r="AI71" s="20"/>
      <c r="AJ71" s="20"/>
      <c r="AK71" s="20"/>
      <c r="AL71" s="20"/>
      <c r="AM71" s="20"/>
      <c r="AN71" s="20"/>
      <c r="AO71" s="20"/>
      <c r="AP71" s="20"/>
      <c r="AQ71" s="20"/>
      <c r="AR71" s="18"/>
    </row>
    <row r="72">
      <c r="B72" s="19"/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0"/>
      <c r="Q72" s="20"/>
      <c r="R72" s="20"/>
      <c r="S72" s="20"/>
      <c r="T72" s="20"/>
      <c r="U72" s="20"/>
      <c r="V72" s="20"/>
      <c r="W72" s="20"/>
      <c r="X72" s="20"/>
      <c r="Y72" s="20"/>
      <c r="Z72" s="20"/>
      <c r="AA72" s="20"/>
      <c r="AB72" s="20"/>
      <c r="AC72" s="20"/>
      <c r="AD72" s="20"/>
      <c r="AE72" s="20"/>
      <c r="AF72" s="20"/>
      <c r="AG72" s="20"/>
      <c r="AH72" s="20"/>
      <c r="AI72" s="20"/>
      <c r="AJ72" s="20"/>
      <c r="AK72" s="20"/>
      <c r="AL72" s="20"/>
      <c r="AM72" s="20"/>
      <c r="AN72" s="20"/>
      <c r="AO72" s="20"/>
      <c r="AP72" s="20"/>
      <c r="AQ72" s="20"/>
      <c r="AR72" s="18"/>
    </row>
    <row r="73">
      <c r="B73" s="19"/>
      <c r="C73" s="20"/>
      <c r="D73" s="20"/>
      <c r="E73" s="20"/>
      <c r="F73" s="20"/>
      <c r="G73" s="20"/>
      <c r="H73" s="20"/>
      <c r="I73" s="20"/>
      <c r="J73" s="20"/>
      <c r="K73" s="20"/>
      <c r="L73" s="20"/>
      <c r="M73" s="20"/>
      <c r="N73" s="20"/>
      <c r="O73" s="20"/>
      <c r="P73" s="20"/>
      <c r="Q73" s="20"/>
      <c r="R73" s="20"/>
      <c r="S73" s="20"/>
      <c r="T73" s="20"/>
      <c r="U73" s="20"/>
      <c r="V73" s="20"/>
      <c r="W73" s="20"/>
      <c r="X73" s="20"/>
      <c r="Y73" s="20"/>
      <c r="Z73" s="20"/>
      <c r="AA73" s="20"/>
      <c r="AB73" s="20"/>
      <c r="AC73" s="20"/>
      <c r="AD73" s="20"/>
      <c r="AE73" s="20"/>
      <c r="AF73" s="20"/>
      <c r="AG73" s="20"/>
      <c r="AH73" s="20"/>
      <c r="AI73" s="20"/>
      <c r="AJ73" s="20"/>
      <c r="AK73" s="20"/>
      <c r="AL73" s="20"/>
      <c r="AM73" s="20"/>
      <c r="AN73" s="20"/>
      <c r="AO73" s="20"/>
      <c r="AP73" s="20"/>
      <c r="AQ73" s="20"/>
      <c r="AR73" s="18"/>
    </row>
    <row r="74">
      <c r="B74" s="19"/>
      <c r="C74" s="20"/>
      <c r="D74" s="20"/>
      <c r="E74" s="20"/>
      <c r="F74" s="20"/>
      <c r="G74" s="20"/>
      <c r="H74" s="20"/>
      <c r="I74" s="20"/>
      <c r="J74" s="20"/>
      <c r="K74" s="20"/>
      <c r="L74" s="20"/>
      <c r="M74" s="20"/>
      <c r="N74" s="20"/>
      <c r="O74" s="20"/>
      <c r="P74" s="20"/>
      <c r="Q74" s="20"/>
      <c r="R74" s="20"/>
      <c r="S74" s="20"/>
      <c r="T74" s="20"/>
      <c r="U74" s="20"/>
      <c r="V74" s="20"/>
      <c r="W74" s="20"/>
      <c r="X74" s="20"/>
      <c r="Y74" s="20"/>
      <c r="Z74" s="20"/>
      <c r="AA74" s="20"/>
      <c r="AB74" s="20"/>
      <c r="AC74" s="20"/>
      <c r="AD74" s="20"/>
      <c r="AE74" s="20"/>
      <c r="AF74" s="20"/>
      <c r="AG74" s="20"/>
      <c r="AH74" s="20"/>
      <c r="AI74" s="20"/>
      <c r="AJ74" s="20"/>
      <c r="AK74" s="20"/>
      <c r="AL74" s="20"/>
      <c r="AM74" s="20"/>
      <c r="AN74" s="20"/>
      <c r="AO74" s="20"/>
      <c r="AP74" s="20"/>
      <c r="AQ74" s="20"/>
      <c r="AR74" s="18"/>
    </row>
    <row r="75" s="2" customFormat="1">
      <c r="A75" s="36"/>
      <c r="B75" s="37"/>
      <c r="C75" s="38"/>
      <c r="D75" s="62" t="s">
        <v>49</v>
      </c>
      <c r="E75" s="40"/>
      <c r="F75" s="40"/>
      <c r="G75" s="40"/>
      <c r="H75" s="40"/>
      <c r="I75" s="40"/>
      <c r="J75" s="40"/>
      <c r="K75" s="40"/>
      <c r="L75" s="40"/>
      <c r="M75" s="40"/>
      <c r="N75" s="40"/>
      <c r="O75" s="40"/>
      <c r="P75" s="40"/>
      <c r="Q75" s="40"/>
      <c r="R75" s="40"/>
      <c r="S75" s="40"/>
      <c r="T75" s="40"/>
      <c r="U75" s="40"/>
      <c r="V75" s="62" t="s">
        <v>50</v>
      </c>
      <c r="W75" s="40"/>
      <c r="X75" s="40"/>
      <c r="Y75" s="40"/>
      <c r="Z75" s="40"/>
      <c r="AA75" s="40"/>
      <c r="AB75" s="40"/>
      <c r="AC75" s="40"/>
      <c r="AD75" s="40"/>
      <c r="AE75" s="40"/>
      <c r="AF75" s="40"/>
      <c r="AG75" s="40"/>
      <c r="AH75" s="62" t="s">
        <v>49</v>
      </c>
      <c r="AI75" s="40"/>
      <c r="AJ75" s="40"/>
      <c r="AK75" s="40"/>
      <c r="AL75" s="40"/>
      <c r="AM75" s="62" t="s">
        <v>50</v>
      </c>
      <c r="AN75" s="40"/>
      <c r="AO75" s="40"/>
      <c r="AP75" s="38"/>
      <c r="AQ75" s="38"/>
      <c r="AR75" s="42"/>
      <c r="BE75" s="36"/>
    </row>
    <row r="76" s="2" customFormat="1">
      <c r="A76" s="36"/>
      <c r="B76" s="37"/>
      <c r="C76" s="38"/>
      <c r="D76" s="38"/>
      <c r="E76" s="38"/>
      <c r="F76" s="38"/>
      <c r="G76" s="38"/>
      <c r="H76" s="38"/>
      <c r="I76" s="38"/>
      <c r="J76" s="38"/>
      <c r="K76" s="38"/>
      <c r="L76" s="38"/>
      <c r="M76" s="38"/>
      <c r="N76" s="38"/>
      <c r="O76" s="38"/>
      <c r="P76" s="38"/>
      <c r="Q76" s="38"/>
      <c r="R76" s="38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  <c r="AF76" s="38"/>
      <c r="AG76" s="38"/>
      <c r="AH76" s="38"/>
      <c r="AI76" s="38"/>
      <c r="AJ76" s="38"/>
      <c r="AK76" s="38"/>
      <c r="AL76" s="38"/>
      <c r="AM76" s="38"/>
      <c r="AN76" s="38"/>
      <c r="AO76" s="38"/>
      <c r="AP76" s="38"/>
      <c r="AQ76" s="38"/>
      <c r="AR76" s="42"/>
      <c r="BE76" s="36"/>
    </row>
    <row r="77" s="2" customFormat="1" ht="6.96" customHeight="1">
      <c r="A77" s="36"/>
      <c r="B77" s="64"/>
      <c r="C77" s="65"/>
      <c r="D77" s="65"/>
      <c r="E77" s="65"/>
      <c r="F77" s="65"/>
      <c r="G77" s="65"/>
      <c r="H77" s="65"/>
      <c r="I77" s="65"/>
      <c r="J77" s="65"/>
      <c r="K77" s="65"/>
      <c r="L77" s="65"/>
      <c r="M77" s="65"/>
      <c r="N77" s="65"/>
      <c r="O77" s="65"/>
      <c r="P77" s="65"/>
      <c r="Q77" s="65"/>
      <c r="R77" s="65"/>
      <c r="S77" s="65"/>
      <c r="T77" s="65"/>
      <c r="U77" s="65"/>
      <c r="V77" s="65"/>
      <c r="W77" s="65"/>
      <c r="X77" s="65"/>
      <c r="Y77" s="65"/>
      <c r="Z77" s="65"/>
      <c r="AA77" s="65"/>
      <c r="AB77" s="65"/>
      <c r="AC77" s="65"/>
      <c r="AD77" s="65"/>
      <c r="AE77" s="65"/>
      <c r="AF77" s="65"/>
      <c r="AG77" s="65"/>
      <c r="AH77" s="65"/>
      <c r="AI77" s="65"/>
      <c r="AJ77" s="65"/>
      <c r="AK77" s="65"/>
      <c r="AL77" s="65"/>
      <c r="AM77" s="65"/>
      <c r="AN77" s="65"/>
      <c r="AO77" s="65"/>
      <c r="AP77" s="65"/>
      <c r="AQ77" s="65"/>
      <c r="AR77" s="42"/>
      <c r="BE77" s="36"/>
    </row>
    <row r="81" s="2" customFormat="1" ht="6.96" customHeight="1">
      <c r="A81" s="36"/>
      <c r="B81" s="66"/>
      <c r="C81" s="67"/>
      <c r="D81" s="67"/>
      <c r="E81" s="67"/>
      <c r="F81" s="67"/>
      <c r="G81" s="67"/>
      <c r="H81" s="67"/>
      <c r="I81" s="67"/>
      <c r="J81" s="67"/>
      <c r="K81" s="67"/>
      <c r="L81" s="67"/>
      <c r="M81" s="67"/>
      <c r="N81" s="67"/>
      <c r="O81" s="67"/>
      <c r="P81" s="67"/>
      <c r="Q81" s="67"/>
      <c r="R81" s="67"/>
      <c r="S81" s="67"/>
      <c r="T81" s="67"/>
      <c r="U81" s="67"/>
      <c r="V81" s="67"/>
      <c r="W81" s="67"/>
      <c r="X81" s="67"/>
      <c r="Y81" s="67"/>
      <c r="Z81" s="67"/>
      <c r="AA81" s="67"/>
      <c r="AB81" s="67"/>
      <c r="AC81" s="67"/>
      <c r="AD81" s="67"/>
      <c r="AE81" s="67"/>
      <c r="AF81" s="67"/>
      <c r="AG81" s="67"/>
      <c r="AH81" s="67"/>
      <c r="AI81" s="67"/>
      <c r="AJ81" s="67"/>
      <c r="AK81" s="67"/>
      <c r="AL81" s="67"/>
      <c r="AM81" s="67"/>
      <c r="AN81" s="67"/>
      <c r="AO81" s="67"/>
      <c r="AP81" s="67"/>
      <c r="AQ81" s="67"/>
      <c r="AR81" s="42"/>
      <c r="BE81" s="36"/>
    </row>
    <row r="82" s="2" customFormat="1" ht="24.96" customHeight="1">
      <c r="A82" s="36"/>
      <c r="B82" s="37"/>
      <c r="C82" s="21" t="s">
        <v>53</v>
      </c>
      <c r="D82" s="38"/>
      <c r="E82" s="38"/>
      <c r="F82" s="38"/>
      <c r="G82" s="38"/>
      <c r="H82" s="38"/>
      <c r="I82" s="38"/>
      <c r="J82" s="38"/>
      <c r="K82" s="38"/>
      <c r="L82" s="38"/>
      <c r="M82" s="38"/>
      <c r="N82" s="38"/>
      <c r="O82" s="38"/>
      <c r="P82" s="38"/>
      <c r="Q82" s="38"/>
      <c r="R82" s="38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  <c r="AF82" s="38"/>
      <c r="AG82" s="38"/>
      <c r="AH82" s="38"/>
      <c r="AI82" s="38"/>
      <c r="AJ82" s="38"/>
      <c r="AK82" s="38"/>
      <c r="AL82" s="38"/>
      <c r="AM82" s="38"/>
      <c r="AN82" s="38"/>
      <c r="AO82" s="38"/>
      <c r="AP82" s="38"/>
      <c r="AQ82" s="38"/>
      <c r="AR82" s="42"/>
      <c r="BE82" s="36"/>
    </row>
    <row r="83" s="2" customFormat="1" ht="6.96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38"/>
      <c r="M83" s="38"/>
      <c r="N83" s="38"/>
      <c r="O83" s="38"/>
      <c r="P83" s="38"/>
      <c r="Q83" s="38"/>
      <c r="R83" s="38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  <c r="AF83" s="38"/>
      <c r="AG83" s="38"/>
      <c r="AH83" s="38"/>
      <c r="AI83" s="38"/>
      <c r="AJ83" s="38"/>
      <c r="AK83" s="38"/>
      <c r="AL83" s="38"/>
      <c r="AM83" s="38"/>
      <c r="AN83" s="38"/>
      <c r="AO83" s="38"/>
      <c r="AP83" s="38"/>
      <c r="AQ83" s="38"/>
      <c r="AR83" s="42"/>
      <c r="BE83" s="36"/>
    </row>
    <row r="84" s="4" customFormat="1" ht="12" customHeight="1">
      <c r="A84" s="4"/>
      <c r="B84" s="68"/>
      <c r="C84" s="30" t="s">
        <v>13</v>
      </c>
      <c r="D84" s="69"/>
      <c r="E84" s="69"/>
      <c r="F84" s="69"/>
      <c r="G84" s="69"/>
      <c r="H84" s="69"/>
      <c r="I84" s="69"/>
      <c r="J84" s="69"/>
      <c r="K84" s="69"/>
      <c r="L84" s="69" t="str">
        <f>K5</f>
        <v>IMPORT_4</v>
      </c>
      <c r="M84" s="69"/>
      <c r="N84" s="69"/>
      <c r="O84" s="69"/>
      <c r="P84" s="69"/>
      <c r="Q84" s="69"/>
      <c r="R84" s="69"/>
      <c r="S84" s="69"/>
      <c r="T84" s="69"/>
      <c r="U84" s="69"/>
      <c r="V84" s="69"/>
      <c r="W84" s="69"/>
      <c r="X84" s="69"/>
      <c r="Y84" s="69"/>
      <c r="Z84" s="69"/>
      <c r="AA84" s="69"/>
      <c r="AB84" s="69"/>
      <c r="AC84" s="69"/>
      <c r="AD84" s="69"/>
      <c r="AE84" s="69"/>
      <c r="AF84" s="69"/>
      <c r="AG84" s="69"/>
      <c r="AH84" s="69"/>
      <c r="AI84" s="69"/>
      <c r="AJ84" s="69"/>
      <c r="AK84" s="69"/>
      <c r="AL84" s="69"/>
      <c r="AM84" s="69"/>
      <c r="AN84" s="69"/>
      <c r="AO84" s="69"/>
      <c r="AP84" s="69"/>
      <c r="AQ84" s="69"/>
      <c r="AR84" s="70"/>
      <c r="BE84" s="4"/>
    </row>
    <row r="85" s="5" customFormat="1" ht="36.96" customHeight="1">
      <c r="A85" s="5"/>
      <c r="B85" s="71"/>
      <c r="C85" s="72" t="s">
        <v>16</v>
      </c>
      <c r="D85" s="73"/>
      <c r="E85" s="73"/>
      <c r="F85" s="73"/>
      <c r="G85" s="73"/>
      <c r="H85" s="73"/>
      <c r="I85" s="73"/>
      <c r="J85" s="73"/>
      <c r="K85" s="73"/>
      <c r="L85" s="74" t="str">
        <f>K6</f>
        <v>Oprava propustku v km 142,573 trati Brno - Vlárský Průsmyk</v>
      </c>
      <c r="M85" s="73"/>
      <c r="N85" s="73"/>
      <c r="O85" s="73"/>
      <c r="P85" s="73"/>
      <c r="Q85" s="73"/>
      <c r="R85" s="73"/>
      <c r="S85" s="73"/>
      <c r="T85" s="73"/>
      <c r="U85" s="73"/>
      <c r="V85" s="73"/>
      <c r="W85" s="73"/>
      <c r="X85" s="73"/>
      <c r="Y85" s="73"/>
      <c r="Z85" s="73"/>
      <c r="AA85" s="73"/>
      <c r="AB85" s="73"/>
      <c r="AC85" s="73"/>
      <c r="AD85" s="73"/>
      <c r="AE85" s="73"/>
      <c r="AF85" s="73"/>
      <c r="AG85" s="73"/>
      <c r="AH85" s="73"/>
      <c r="AI85" s="73"/>
      <c r="AJ85" s="73"/>
      <c r="AK85" s="73"/>
      <c r="AL85" s="73"/>
      <c r="AM85" s="73"/>
      <c r="AN85" s="73"/>
      <c r="AO85" s="73"/>
      <c r="AP85" s="73"/>
      <c r="AQ85" s="73"/>
      <c r="AR85" s="75"/>
      <c r="BE85" s="5"/>
    </row>
    <row r="86" s="2" customFormat="1" ht="6.96" customHeight="1">
      <c r="A86" s="36"/>
      <c r="B86" s="37"/>
      <c r="C86" s="38"/>
      <c r="D86" s="38"/>
      <c r="E86" s="38"/>
      <c r="F86" s="38"/>
      <c r="G86" s="38"/>
      <c r="H86" s="38"/>
      <c r="I86" s="38"/>
      <c r="J86" s="38"/>
      <c r="K86" s="38"/>
      <c r="L86" s="38"/>
      <c r="M86" s="38"/>
      <c r="N86" s="38"/>
      <c r="O86" s="38"/>
      <c r="P86" s="38"/>
      <c r="Q86" s="38"/>
      <c r="R86" s="38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F86" s="38"/>
      <c r="AG86" s="38"/>
      <c r="AH86" s="38"/>
      <c r="AI86" s="38"/>
      <c r="AJ86" s="38"/>
      <c r="AK86" s="38"/>
      <c r="AL86" s="38"/>
      <c r="AM86" s="38"/>
      <c r="AN86" s="38"/>
      <c r="AO86" s="38"/>
      <c r="AP86" s="38"/>
      <c r="AQ86" s="38"/>
      <c r="AR86" s="42"/>
      <c r="BE86" s="36"/>
    </row>
    <row r="87" s="2" customFormat="1" ht="12" customHeight="1">
      <c r="A87" s="36"/>
      <c r="B87" s="37"/>
      <c r="C87" s="30" t="s">
        <v>20</v>
      </c>
      <c r="D87" s="38"/>
      <c r="E87" s="38"/>
      <c r="F87" s="38"/>
      <c r="G87" s="38"/>
      <c r="H87" s="38"/>
      <c r="I87" s="38"/>
      <c r="J87" s="38"/>
      <c r="K87" s="38"/>
      <c r="L87" s="76" t="str">
        <f>IF(K8="","",K8)</f>
        <v>Brno - Vlárský Průsmyk</v>
      </c>
      <c r="M87" s="38"/>
      <c r="N87" s="38"/>
      <c r="O87" s="38"/>
      <c r="P87" s="38"/>
      <c r="Q87" s="38"/>
      <c r="R87" s="38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F87" s="38"/>
      <c r="AG87" s="38"/>
      <c r="AH87" s="38"/>
      <c r="AI87" s="30" t="s">
        <v>22</v>
      </c>
      <c r="AJ87" s="38"/>
      <c r="AK87" s="38"/>
      <c r="AL87" s="38"/>
      <c r="AM87" s="77" t="str">
        <f>IF(AN8= "","",AN8)</f>
        <v>8. 9. 2020</v>
      </c>
      <c r="AN87" s="77"/>
      <c r="AO87" s="38"/>
      <c r="AP87" s="38"/>
      <c r="AQ87" s="38"/>
      <c r="AR87" s="42"/>
      <c r="BE87" s="36"/>
    </row>
    <row r="88" s="2" customFormat="1" ht="6.96" customHeight="1">
      <c r="A88" s="36"/>
      <c r="B88" s="37"/>
      <c r="C88" s="38"/>
      <c r="D88" s="38"/>
      <c r="E88" s="38"/>
      <c r="F88" s="38"/>
      <c r="G88" s="38"/>
      <c r="H88" s="38"/>
      <c r="I88" s="38"/>
      <c r="J88" s="38"/>
      <c r="K88" s="38"/>
      <c r="L88" s="38"/>
      <c r="M88" s="38"/>
      <c r="N88" s="38"/>
      <c r="O88" s="38"/>
      <c r="P88" s="38"/>
      <c r="Q88" s="38"/>
      <c r="R88" s="38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F88" s="38"/>
      <c r="AG88" s="38"/>
      <c r="AH88" s="38"/>
      <c r="AI88" s="38"/>
      <c r="AJ88" s="38"/>
      <c r="AK88" s="38"/>
      <c r="AL88" s="38"/>
      <c r="AM88" s="38"/>
      <c r="AN88" s="38"/>
      <c r="AO88" s="38"/>
      <c r="AP88" s="38"/>
      <c r="AQ88" s="38"/>
      <c r="AR88" s="42"/>
      <c r="BE88" s="36"/>
    </row>
    <row r="89" s="2" customFormat="1" ht="15.15" customHeight="1">
      <c r="A89" s="36"/>
      <c r="B89" s="37"/>
      <c r="C89" s="30" t="s">
        <v>24</v>
      </c>
      <c r="D89" s="38"/>
      <c r="E89" s="38"/>
      <c r="F89" s="38"/>
      <c r="G89" s="38"/>
      <c r="H89" s="38"/>
      <c r="I89" s="38"/>
      <c r="J89" s="38"/>
      <c r="K89" s="38"/>
      <c r="L89" s="69" t="str">
        <f>IF(E11= "","",E11)</f>
        <v xml:space="preserve"> </v>
      </c>
      <c r="M89" s="38"/>
      <c r="N89" s="38"/>
      <c r="O89" s="38"/>
      <c r="P89" s="38"/>
      <c r="Q89" s="38"/>
      <c r="R89" s="38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F89" s="38"/>
      <c r="AG89" s="38"/>
      <c r="AH89" s="38"/>
      <c r="AI89" s="30" t="s">
        <v>30</v>
      </c>
      <c r="AJ89" s="38"/>
      <c r="AK89" s="38"/>
      <c r="AL89" s="38"/>
      <c r="AM89" s="78" t="str">
        <f>IF(E17="","",E17)</f>
        <v xml:space="preserve"> </v>
      </c>
      <c r="AN89" s="69"/>
      <c r="AO89" s="69"/>
      <c r="AP89" s="69"/>
      <c r="AQ89" s="38"/>
      <c r="AR89" s="42"/>
      <c r="AS89" s="79" t="s">
        <v>54</v>
      </c>
      <c r="AT89" s="80"/>
      <c r="AU89" s="81"/>
      <c r="AV89" s="81"/>
      <c r="AW89" s="81"/>
      <c r="AX89" s="81"/>
      <c r="AY89" s="81"/>
      <c r="AZ89" s="81"/>
      <c r="BA89" s="81"/>
      <c r="BB89" s="81"/>
      <c r="BC89" s="81"/>
      <c r="BD89" s="82"/>
      <c r="BE89" s="36"/>
    </row>
    <row r="90" s="2" customFormat="1" ht="15.15" customHeight="1">
      <c r="A90" s="36"/>
      <c r="B90" s="37"/>
      <c r="C90" s="30" t="s">
        <v>28</v>
      </c>
      <c r="D90" s="38"/>
      <c r="E90" s="38"/>
      <c r="F90" s="38"/>
      <c r="G90" s="38"/>
      <c r="H90" s="38"/>
      <c r="I90" s="38"/>
      <c r="J90" s="38"/>
      <c r="K90" s="38"/>
      <c r="L90" s="69" t="str">
        <f>IF(E14= "Vyplň údaj","",E14)</f>
        <v/>
      </c>
      <c r="M90" s="38"/>
      <c r="N90" s="38"/>
      <c r="O90" s="38"/>
      <c r="P90" s="38"/>
      <c r="Q90" s="38"/>
      <c r="R90" s="38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F90" s="38"/>
      <c r="AG90" s="38"/>
      <c r="AH90" s="38"/>
      <c r="AI90" s="30" t="s">
        <v>32</v>
      </c>
      <c r="AJ90" s="38"/>
      <c r="AK90" s="38"/>
      <c r="AL90" s="38"/>
      <c r="AM90" s="78" t="str">
        <f>IF(E20="","",E20)</f>
        <v xml:space="preserve"> </v>
      </c>
      <c r="AN90" s="69"/>
      <c r="AO90" s="69"/>
      <c r="AP90" s="69"/>
      <c r="AQ90" s="38"/>
      <c r="AR90" s="42"/>
      <c r="AS90" s="83"/>
      <c r="AT90" s="84"/>
      <c r="AU90" s="85"/>
      <c r="AV90" s="85"/>
      <c r="AW90" s="85"/>
      <c r="AX90" s="85"/>
      <c r="AY90" s="85"/>
      <c r="AZ90" s="85"/>
      <c r="BA90" s="85"/>
      <c r="BB90" s="85"/>
      <c r="BC90" s="85"/>
      <c r="BD90" s="86"/>
      <c r="BE90" s="36"/>
    </row>
    <row r="91" s="2" customFormat="1" ht="10.8" customHeight="1">
      <c r="A91" s="36"/>
      <c r="B91" s="37"/>
      <c r="C91" s="38"/>
      <c r="D91" s="38"/>
      <c r="E91" s="38"/>
      <c r="F91" s="38"/>
      <c r="G91" s="38"/>
      <c r="H91" s="38"/>
      <c r="I91" s="38"/>
      <c r="J91" s="38"/>
      <c r="K91" s="38"/>
      <c r="L91" s="38"/>
      <c r="M91" s="38"/>
      <c r="N91" s="38"/>
      <c r="O91" s="38"/>
      <c r="P91" s="38"/>
      <c r="Q91" s="38"/>
      <c r="R91" s="38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F91" s="38"/>
      <c r="AG91" s="38"/>
      <c r="AH91" s="38"/>
      <c r="AI91" s="38"/>
      <c r="AJ91" s="38"/>
      <c r="AK91" s="38"/>
      <c r="AL91" s="38"/>
      <c r="AM91" s="38"/>
      <c r="AN91" s="38"/>
      <c r="AO91" s="38"/>
      <c r="AP91" s="38"/>
      <c r="AQ91" s="38"/>
      <c r="AR91" s="42"/>
      <c r="AS91" s="87"/>
      <c r="AT91" s="88"/>
      <c r="AU91" s="89"/>
      <c r="AV91" s="89"/>
      <c r="AW91" s="89"/>
      <c r="AX91" s="89"/>
      <c r="AY91" s="89"/>
      <c r="AZ91" s="89"/>
      <c r="BA91" s="89"/>
      <c r="BB91" s="89"/>
      <c r="BC91" s="89"/>
      <c r="BD91" s="90"/>
      <c r="BE91" s="36"/>
    </row>
    <row r="92" s="2" customFormat="1" ht="29.28" customHeight="1">
      <c r="A92" s="36"/>
      <c r="B92" s="37"/>
      <c r="C92" s="91" t="s">
        <v>55</v>
      </c>
      <c r="D92" s="92"/>
      <c r="E92" s="92"/>
      <c r="F92" s="92"/>
      <c r="G92" s="92"/>
      <c r="H92" s="93"/>
      <c r="I92" s="94" t="s">
        <v>56</v>
      </c>
      <c r="J92" s="92"/>
      <c r="K92" s="92"/>
      <c r="L92" s="92"/>
      <c r="M92" s="92"/>
      <c r="N92" s="92"/>
      <c r="O92" s="92"/>
      <c r="P92" s="92"/>
      <c r="Q92" s="92"/>
      <c r="R92" s="92"/>
      <c r="S92" s="92"/>
      <c r="T92" s="92"/>
      <c r="U92" s="92"/>
      <c r="V92" s="92"/>
      <c r="W92" s="92"/>
      <c r="X92" s="92"/>
      <c r="Y92" s="92"/>
      <c r="Z92" s="92"/>
      <c r="AA92" s="92"/>
      <c r="AB92" s="92"/>
      <c r="AC92" s="92"/>
      <c r="AD92" s="92"/>
      <c r="AE92" s="92"/>
      <c r="AF92" s="92"/>
      <c r="AG92" s="95" t="s">
        <v>57</v>
      </c>
      <c r="AH92" s="92"/>
      <c r="AI92" s="92"/>
      <c r="AJ92" s="92"/>
      <c r="AK92" s="92"/>
      <c r="AL92" s="92"/>
      <c r="AM92" s="92"/>
      <c r="AN92" s="94" t="s">
        <v>58</v>
      </c>
      <c r="AO92" s="92"/>
      <c r="AP92" s="96"/>
      <c r="AQ92" s="97" t="s">
        <v>59</v>
      </c>
      <c r="AR92" s="42"/>
      <c r="AS92" s="98" t="s">
        <v>60</v>
      </c>
      <c r="AT92" s="99" t="s">
        <v>61</v>
      </c>
      <c r="AU92" s="99" t="s">
        <v>62</v>
      </c>
      <c r="AV92" s="99" t="s">
        <v>63</v>
      </c>
      <c r="AW92" s="99" t="s">
        <v>64</v>
      </c>
      <c r="AX92" s="99" t="s">
        <v>65</v>
      </c>
      <c r="AY92" s="99" t="s">
        <v>66</v>
      </c>
      <c r="AZ92" s="99" t="s">
        <v>67</v>
      </c>
      <c r="BA92" s="99" t="s">
        <v>68</v>
      </c>
      <c r="BB92" s="99" t="s">
        <v>69</v>
      </c>
      <c r="BC92" s="99" t="s">
        <v>70</v>
      </c>
      <c r="BD92" s="100" t="s">
        <v>71</v>
      </c>
      <c r="BE92" s="36"/>
    </row>
    <row r="93" s="2" customFormat="1" ht="10.8" customHeight="1">
      <c r="A93" s="36"/>
      <c r="B93" s="37"/>
      <c r="C93" s="38"/>
      <c r="D93" s="38"/>
      <c r="E93" s="38"/>
      <c r="F93" s="38"/>
      <c r="G93" s="38"/>
      <c r="H93" s="38"/>
      <c r="I93" s="38"/>
      <c r="J93" s="38"/>
      <c r="K93" s="38"/>
      <c r="L93" s="38"/>
      <c r="M93" s="38"/>
      <c r="N93" s="38"/>
      <c r="O93" s="38"/>
      <c r="P93" s="38"/>
      <c r="Q93" s="38"/>
      <c r="R93" s="38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F93" s="38"/>
      <c r="AG93" s="38"/>
      <c r="AH93" s="38"/>
      <c r="AI93" s="38"/>
      <c r="AJ93" s="38"/>
      <c r="AK93" s="38"/>
      <c r="AL93" s="38"/>
      <c r="AM93" s="38"/>
      <c r="AN93" s="38"/>
      <c r="AO93" s="38"/>
      <c r="AP93" s="38"/>
      <c r="AQ93" s="38"/>
      <c r="AR93" s="42"/>
      <c r="AS93" s="101"/>
      <c r="AT93" s="102"/>
      <c r="AU93" s="102"/>
      <c r="AV93" s="102"/>
      <c r="AW93" s="102"/>
      <c r="AX93" s="102"/>
      <c r="AY93" s="102"/>
      <c r="AZ93" s="102"/>
      <c r="BA93" s="102"/>
      <c r="BB93" s="102"/>
      <c r="BC93" s="102"/>
      <c r="BD93" s="103"/>
      <c r="BE93" s="36"/>
    </row>
    <row r="94" s="6" customFormat="1" ht="32.4" customHeight="1">
      <c r="A94" s="6"/>
      <c r="B94" s="104"/>
      <c r="C94" s="105" t="s">
        <v>72</v>
      </c>
      <c r="D94" s="106"/>
      <c r="E94" s="106"/>
      <c r="F94" s="106"/>
      <c r="G94" s="106"/>
      <c r="H94" s="106"/>
      <c r="I94" s="106"/>
      <c r="J94" s="106"/>
      <c r="K94" s="106"/>
      <c r="L94" s="106"/>
      <c r="M94" s="106"/>
      <c r="N94" s="106"/>
      <c r="O94" s="106"/>
      <c r="P94" s="106"/>
      <c r="Q94" s="106"/>
      <c r="R94" s="106"/>
      <c r="S94" s="106"/>
      <c r="T94" s="106"/>
      <c r="U94" s="106"/>
      <c r="V94" s="106"/>
      <c r="W94" s="106"/>
      <c r="X94" s="106"/>
      <c r="Y94" s="106"/>
      <c r="Z94" s="106"/>
      <c r="AA94" s="106"/>
      <c r="AB94" s="106"/>
      <c r="AC94" s="106"/>
      <c r="AD94" s="106"/>
      <c r="AE94" s="106"/>
      <c r="AF94" s="106"/>
      <c r="AG94" s="107">
        <f>ROUND(AG95,2)</f>
        <v>0</v>
      </c>
      <c r="AH94" s="107"/>
      <c r="AI94" s="107"/>
      <c r="AJ94" s="107"/>
      <c r="AK94" s="107"/>
      <c r="AL94" s="107"/>
      <c r="AM94" s="107"/>
      <c r="AN94" s="108">
        <f>SUM(AG94,AT94)</f>
        <v>0</v>
      </c>
      <c r="AO94" s="108"/>
      <c r="AP94" s="108"/>
      <c r="AQ94" s="109" t="s">
        <v>1</v>
      </c>
      <c r="AR94" s="110"/>
      <c r="AS94" s="111">
        <f>ROUND(AS95,2)</f>
        <v>0</v>
      </c>
      <c r="AT94" s="112">
        <f>ROUND(SUM(AV94:AW94),2)</f>
        <v>0</v>
      </c>
      <c r="AU94" s="113">
        <f>ROUND(AU95,5)</f>
        <v>0</v>
      </c>
      <c r="AV94" s="112">
        <f>ROUND(AZ94*L29,2)</f>
        <v>0</v>
      </c>
      <c r="AW94" s="112">
        <f>ROUND(BA94*L30,2)</f>
        <v>0</v>
      </c>
      <c r="AX94" s="112">
        <f>ROUND(BB94*L29,2)</f>
        <v>0</v>
      </c>
      <c r="AY94" s="112">
        <f>ROUND(BC94*L30,2)</f>
        <v>0</v>
      </c>
      <c r="AZ94" s="112">
        <f>ROUND(AZ95,2)</f>
        <v>0</v>
      </c>
      <c r="BA94" s="112">
        <f>ROUND(BA95,2)</f>
        <v>0</v>
      </c>
      <c r="BB94" s="112">
        <f>ROUND(BB95,2)</f>
        <v>0</v>
      </c>
      <c r="BC94" s="112">
        <f>ROUND(BC95,2)</f>
        <v>0</v>
      </c>
      <c r="BD94" s="114">
        <f>ROUND(BD95,2)</f>
        <v>0</v>
      </c>
      <c r="BE94" s="6"/>
      <c r="BS94" s="115" t="s">
        <v>73</v>
      </c>
      <c r="BT94" s="115" t="s">
        <v>74</v>
      </c>
      <c r="BU94" s="116" t="s">
        <v>75</v>
      </c>
      <c r="BV94" s="115" t="s">
        <v>76</v>
      </c>
      <c r="BW94" s="115" t="s">
        <v>5</v>
      </c>
      <c r="BX94" s="115" t="s">
        <v>77</v>
      </c>
      <c r="CL94" s="115" t="s">
        <v>1</v>
      </c>
    </row>
    <row r="95" s="7" customFormat="1" ht="24.75" customHeight="1">
      <c r="A95" s="117" t="s">
        <v>78</v>
      </c>
      <c r="B95" s="118"/>
      <c r="C95" s="119"/>
      <c r="D95" s="120" t="s">
        <v>79</v>
      </c>
      <c r="E95" s="120"/>
      <c r="F95" s="120"/>
      <c r="G95" s="120"/>
      <c r="H95" s="120"/>
      <c r="I95" s="121"/>
      <c r="J95" s="120" t="s">
        <v>17</v>
      </c>
      <c r="K95" s="120"/>
      <c r="L95" s="120"/>
      <c r="M95" s="120"/>
      <c r="N95" s="120"/>
      <c r="O95" s="120"/>
      <c r="P95" s="120"/>
      <c r="Q95" s="120"/>
      <c r="R95" s="120"/>
      <c r="S95" s="120"/>
      <c r="T95" s="120"/>
      <c r="U95" s="120"/>
      <c r="V95" s="120"/>
      <c r="W95" s="120"/>
      <c r="X95" s="120"/>
      <c r="Y95" s="120"/>
      <c r="Z95" s="120"/>
      <c r="AA95" s="120"/>
      <c r="AB95" s="120"/>
      <c r="AC95" s="120"/>
      <c r="AD95" s="120"/>
      <c r="AE95" s="120"/>
      <c r="AF95" s="120"/>
      <c r="AG95" s="122">
        <f>'SO 01 - Oprava propustku ...'!J30</f>
        <v>0</v>
      </c>
      <c r="AH95" s="121"/>
      <c r="AI95" s="121"/>
      <c r="AJ95" s="121"/>
      <c r="AK95" s="121"/>
      <c r="AL95" s="121"/>
      <c r="AM95" s="121"/>
      <c r="AN95" s="122">
        <f>SUM(AG95,AT95)</f>
        <v>0</v>
      </c>
      <c r="AO95" s="121"/>
      <c r="AP95" s="121"/>
      <c r="AQ95" s="123" t="s">
        <v>80</v>
      </c>
      <c r="AR95" s="124"/>
      <c r="AS95" s="125">
        <v>0</v>
      </c>
      <c r="AT95" s="126">
        <f>ROUND(SUM(AV95:AW95),2)</f>
        <v>0</v>
      </c>
      <c r="AU95" s="127">
        <f>'SO 01 - Oprava propustku ...'!P130</f>
        <v>0</v>
      </c>
      <c r="AV95" s="126">
        <f>'SO 01 - Oprava propustku ...'!J33</f>
        <v>0</v>
      </c>
      <c r="AW95" s="126">
        <f>'SO 01 - Oprava propustku ...'!J34</f>
        <v>0</v>
      </c>
      <c r="AX95" s="126">
        <f>'SO 01 - Oprava propustku ...'!J35</f>
        <v>0</v>
      </c>
      <c r="AY95" s="126">
        <f>'SO 01 - Oprava propustku ...'!J36</f>
        <v>0</v>
      </c>
      <c r="AZ95" s="126">
        <f>'SO 01 - Oprava propustku ...'!F33</f>
        <v>0</v>
      </c>
      <c r="BA95" s="126">
        <f>'SO 01 - Oprava propustku ...'!F34</f>
        <v>0</v>
      </c>
      <c r="BB95" s="126">
        <f>'SO 01 - Oprava propustku ...'!F35</f>
        <v>0</v>
      </c>
      <c r="BC95" s="126">
        <f>'SO 01 - Oprava propustku ...'!F36</f>
        <v>0</v>
      </c>
      <c r="BD95" s="128">
        <f>'SO 01 - Oprava propustku ...'!F37</f>
        <v>0</v>
      </c>
      <c r="BE95" s="7"/>
      <c r="BT95" s="129" t="s">
        <v>81</v>
      </c>
      <c r="BV95" s="129" t="s">
        <v>76</v>
      </c>
      <c r="BW95" s="129" t="s">
        <v>82</v>
      </c>
      <c r="BX95" s="129" t="s">
        <v>5</v>
      </c>
      <c r="CL95" s="129" t="s">
        <v>1</v>
      </c>
      <c r="CM95" s="129" t="s">
        <v>83</v>
      </c>
    </row>
    <row r="96" s="2" customFormat="1" ht="30" customHeight="1">
      <c r="A96" s="36"/>
      <c r="B96" s="37"/>
      <c r="C96" s="38"/>
      <c r="D96" s="38"/>
      <c r="E96" s="38"/>
      <c r="F96" s="38"/>
      <c r="G96" s="38"/>
      <c r="H96" s="38"/>
      <c r="I96" s="38"/>
      <c r="J96" s="38"/>
      <c r="K96" s="38"/>
      <c r="L96" s="38"/>
      <c r="M96" s="38"/>
      <c r="N96" s="38"/>
      <c r="O96" s="38"/>
      <c r="P96" s="38"/>
      <c r="Q96" s="38"/>
      <c r="R96" s="38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F96" s="38"/>
      <c r="AG96" s="38"/>
      <c r="AH96" s="38"/>
      <c r="AI96" s="38"/>
      <c r="AJ96" s="38"/>
      <c r="AK96" s="38"/>
      <c r="AL96" s="38"/>
      <c r="AM96" s="38"/>
      <c r="AN96" s="38"/>
      <c r="AO96" s="38"/>
      <c r="AP96" s="38"/>
      <c r="AQ96" s="38"/>
      <c r="AR96" s="42"/>
      <c r="AS96" s="36"/>
      <c r="AT96" s="36"/>
      <c r="AU96" s="36"/>
      <c r="AV96" s="36"/>
      <c r="AW96" s="36"/>
      <c r="AX96" s="36"/>
      <c r="AY96" s="36"/>
      <c r="AZ96" s="36"/>
      <c r="BA96" s="36"/>
      <c r="BB96" s="36"/>
      <c r="BC96" s="36"/>
      <c r="BD96" s="36"/>
      <c r="BE96" s="36"/>
    </row>
    <row r="97" s="2" customFormat="1" ht="6.96" customHeight="1">
      <c r="A97" s="36"/>
      <c r="B97" s="64"/>
      <c r="C97" s="65"/>
      <c r="D97" s="65"/>
      <c r="E97" s="65"/>
      <c r="F97" s="65"/>
      <c r="G97" s="65"/>
      <c r="H97" s="65"/>
      <c r="I97" s="65"/>
      <c r="J97" s="65"/>
      <c r="K97" s="65"/>
      <c r="L97" s="65"/>
      <c r="M97" s="65"/>
      <c r="N97" s="65"/>
      <c r="O97" s="65"/>
      <c r="P97" s="65"/>
      <c r="Q97" s="65"/>
      <c r="R97" s="65"/>
      <c r="S97" s="65"/>
      <c r="T97" s="65"/>
      <c r="U97" s="65"/>
      <c r="V97" s="65"/>
      <c r="W97" s="65"/>
      <c r="X97" s="65"/>
      <c r="Y97" s="65"/>
      <c r="Z97" s="65"/>
      <c r="AA97" s="65"/>
      <c r="AB97" s="65"/>
      <c r="AC97" s="65"/>
      <c r="AD97" s="65"/>
      <c r="AE97" s="65"/>
      <c r="AF97" s="65"/>
      <c r="AG97" s="65"/>
      <c r="AH97" s="65"/>
      <c r="AI97" s="65"/>
      <c r="AJ97" s="65"/>
      <c r="AK97" s="65"/>
      <c r="AL97" s="65"/>
      <c r="AM97" s="65"/>
      <c r="AN97" s="65"/>
      <c r="AO97" s="65"/>
      <c r="AP97" s="65"/>
      <c r="AQ97" s="65"/>
      <c r="AR97" s="42"/>
      <c r="AS97" s="36"/>
      <c r="AT97" s="36"/>
      <c r="AU97" s="36"/>
      <c r="AV97" s="36"/>
      <c r="AW97" s="36"/>
      <c r="AX97" s="36"/>
      <c r="AY97" s="36"/>
      <c r="AZ97" s="36"/>
      <c r="BA97" s="36"/>
      <c r="BB97" s="36"/>
      <c r="BC97" s="36"/>
      <c r="BD97" s="36"/>
      <c r="BE97" s="36"/>
    </row>
  </sheetData>
  <sheetProtection sheet="1" formatColumns="0" formatRows="0" objects="1" scenarios="1" spinCount="100000" saltValue="5WOkCXd88BJjcqNiTozpCQZN26H85q6R0q8J0bm7E1nxSNhs9t0pZEAsotwlyE5+3IusdP+kbOe/oEZTwVtO5A==" hashValue="k5qektpVqbpSEw4n88c6guuRT/NIsRpXxvZnNqe2YqpIJE2xip4UQTV8H72f1GfySwd33qmnlfmqBPwfbEqsxQ==" algorithmName="SHA-512" password="CC35"/>
  <mergeCells count="42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SO 01 - Oprava propustku 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82</v>
      </c>
    </row>
    <row r="3" hidden="1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18"/>
      <c r="AT3" s="15" t="s">
        <v>83</v>
      </c>
    </row>
    <row r="4" hidden="1" s="1" customFormat="1" ht="24.96" customHeight="1">
      <c r="B4" s="18"/>
      <c r="D4" s="132" t="s">
        <v>84</v>
      </c>
      <c r="L4" s="18"/>
      <c r="M4" s="133" t="s">
        <v>10</v>
      </c>
      <c r="AT4" s="15" t="s">
        <v>4</v>
      </c>
    </row>
    <row r="5" hidden="1" s="1" customFormat="1" ht="6.96" customHeight="1">
      <c r="B5" s="18"/>
      <c r="L5" s="18"/>
    </row>
    <row r="6" hidden="1" s="1" customFormat="1" ht="12" customHeight="1">
      <c r="B6" s="18"/>
      <c r="D6" s="134" t="s">
        <v>16</v>
      </c>
      <c r="L6" s="18"/>
    </row>
    <row r="7" hidden="1" s="1" customFormat="1" ht="16.5" customHeight="1">
      <c r="B7" s="18"/>
      <c r="E7" s="135" t="str">
        <f>'Rekapitulace stavby'!K6</f>
        <v>Oprava propustku v km 142,573 trati Brno - Vlárský Průsmyk</v>
      </c>
      <c r="F7" s="134"/>
      <c r="G7" s="134"/>
      <c r="H7" s="134"/>
      <c r="L7" s="18"/>
    </row>
    <row r="8" hidden="1" s="2" customFormat="1" ht="12" customHeight="1">
      <c r="A8" s="36"/>
      <c r="B8" s="42"/>
      <c r="C8" s="36"/>
      <c r="D8" s="134" t="s">
        <v>85</v>
      </c>
      <c r="E8" s="36"/>
      <c r="F8" s="36"/>
      <c r="G8" s="36"/>
      <c r="H8" s="36"/>
      <c r="I8" s="36"/>
      <c r="J8" s="36"/>
      <c r="K8" s="36"/>
      <c r="L8" s="61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hidden="1" s="2" customFormat="1" ht="24.75" customHeight="1">
      <c r="A9" s="36"/>
      <c r="B9" s="42"/>
      <c r="C9" s="36"/>
      <c r="D9" s="36"/>
      <c r="E9" s="136" t="s">
        <v>86</v>
      </c>
      <c r="F9" s="36"/>
      <c r="G9" s="36"/>
      <c r="H9" s="36"/>
      <c r="I9" s="36"/>
      <c r="J9" s="36"/>
      <c r="K9" s="36"/>
      <c r="L9" s="61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hidden="1" s="2" customFormat="1">
      <c r="A10" s="36"/>
      <c r="B10" s="42"/>
      <c r="C10" s="36"/>
      <c r="D10" s="36"/>
      <c r="E10" s="36"/>
      <c r="F10" s="36"/>
      <c r="G10" s="36"/>
      <c r="H10" s="36"/>
      <c r="I10" s="36"/>
      <c r="J10" s="36"/>
      <c r="K10" s="36"/>
      <c r="L10" s="61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hidden="1" s="2" customFormat="1" ht="12" customHeight="1">
      <c r="A11" s="36"/>
      <c r="B11" s="42"/>
      <c r="C11" s="36"/>
      <c r="D11" s="134" t="s">
        <v>18</v>
      </c>
      <c r="E11" s="36"/>
      <c r="F11" s="137" t="s">
        <v>1</v>
      </c>
      <c r="G11" s="36"/>
      <c r="H11" s="36"/>
      <c r="I11" s="134" t="s">
        <v>19</v>
      </c>
      <c r="J11" s="137" t="s">
        <v>1</v>
      </c>
      <c r="K11" s="36"/>
      <c r="L11" s="61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hidden="1" s="2" customFormat="1" ht="12" customHeight="1">
      <c r="A12" s="36"/>
      <c r="B12" s="42"/>
      <c r="C12" s="36"/>
      <c r="D12" s="134" t="s">
        <v>20</v>
      </c>
      <c r="E12" s="36"/>
      <c r="F12" s="137" t="s">
        <v>26</v>
      </c>
      <c r="G12" s="36"/>
      <c r="H12" s="36"/>
      <c r="I12" s="134" t="s">
        <v>22</v>
      </c>
      <c r="J12" s="138" t="str">
        <f>'Rekapitulace stavby'!AN8</f>
        <v>8. 9. 2020</v>
      </c>
      <c r="K12" s="36"/>
      <c r="L12" s="61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hidden="1" s="2" customFormat="1" ht="10.8" customHeight="1">
      <c r="A13" s="36"/>
      <c r="B13" s="42"/>
      <c r="C13" s="36"/>
      <c r="D13" s="36"/>
      <c r="E13" s="36"/>
      <c r="F13" s="36"/>
      <c r="G13" s="36"/>
      <c r="H13" s="36"/>
      <c r="I13" s="36"/>
      <c r="J13" s="36"/>
      <c r="K13" s="36"/>
      <c r="L13" s="61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hidden="1" s="2" customFormat="1" ht="12" customHeight="1">
      <c r="A14" s="36"/>
      <c r="B14" s="42"/>
      <c r="C14" s="36"/>
      <c r="D14" s="134" t="s">
        <v>24</v>
      </c>
      <c r="E14" s="36"/>
      <c r="F14" s="36"/>
      <c r="G14" s="36"/>
      <c r="H14" s="36"/>
      <c r="I14" s="134" t="s">
        <v>25</v>
      </c>
      <c r="J14" s="137" t="str">
        <f>IF('Rekapitulace stavby'!AN10="","",'Rekapitulace stavby'!AN10)</f>
        <v/>
      </c>
      <c r="K14" s="36"/>
      <c r="L14" s="61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hidden="1" s="2" customFormat="1" ht="18" customHeight="1">
      <c r="A15" s="36"/>
      <c r="B15" s="42"/>
      <c r="C15" s="36"/>
      <c r="D15" s="36"/>
      <c r="E15" s="137" t="str">
        <f>IF('Rekapitulace stavby'!E11="","",'Rekapitulace stavby'!E11)</f>
        <v xml:space="preserve"> </v>
      </c>
      <c r="F15" s="36"/>
      <c r="G15" s="36"/>
      <c r="H15" s="36"/>
      <c r="I15" s="134" t="s">
        <v>27</v>
      </c>
      <c r="J15" s="137" t="str">
        <f>IF('Rekapitulace stavby'!AN11="","",'Rekapitulace stavby'!AN11)</f>
        <v/>
      </c>
      <c r="K15" s="36"/>
      <c r="L15" s="61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hidden="1" s="2" customFormat="1" ht="6.96" customHeight="1">
      <c r="A16" s="36"/>
      <c r="B16" s="42"/>
      <c r="C16" s="36"/>
      <c r="D16" s="36"/>
      <c r="E16" s="36"/>
      <c r="F16" s="36"/>
      <c r="G16" s="36"/>
      <c r="H16" s="36"/>
      <c r="I16" s="36"/>
      <c r="J16" s="36"/>
      <c r="K16" s="36"/>
      <c r="L16" s="61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hidden="1" s="2" customFormat="1" ht="12" customHeight="1">
      <c r="A17" s="36"/>
      <c r="B17" s="42"/>
      <c r="C17" s="36"/>
      <c r="D17" s="134" t="s">
        <v>28</v>
      </c>
      <c r="E17" s="36"/>
      <c r="F17" s="36"/>
      <c r="G17" s="36"/>
      <c r="H17" s="36"/>
      <c r="I17" s="134" t="s">
        <v>25</v>
      </c>
      <c r="J17" s="31" t="str">
        <f>'Rekapitulace stavby'!AN13</f>
        <v>Vyplň údaj</v>
      </c>
      <c r="K17" s="36"/>
      <c r="L17" s="61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hidden="1" s="2" customFormat="1" ht="18" customHeight="1">
      <c r="A18" s="36"/>
      <c r="B18" s="42"/>
      <c r="C18" s="36"/>
      <c r="D18" s="36"/>
      <c r="E18" s="31" t="str">
        <f>'Rekapitulace stavby'!E14</f>
        <v>Vyplň údaj</v>
      </c>
      <c r="F18" s="137"/>
      <c r="G18" s="137"/>
      <c r="H18" s="137"/>
      <c r="I18" s="134" t="s">
        <v>27</v>
      </c>
      <c r="J18" s="31" t="str">
        <f>'Rekapitulace stavby'!AN14</f>
        <v>Vyplň údaj</v>
      </c>
      <c r="K18" s="36"/>
      <c r="L18" s="61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hidden="1" s="2" customFormat="1" ht="6.96" customHeight="1">
      <c r="A19" s="36"/>
      <c r="B19" s="42"/>
      <c r="C19" s="36"/>
      <c r="D19" s="36"/>
      <c r="E19" s="36"/>
      <c r="F19" s="36"/>
      <c r="G19" s="36"/>
      <c r="H19" s="36"/>
      <c r="I19" s="36"/>
      <c r="J19" s="36"/>
      <c r="K19" s="36"/>
      <c r="L19" s="61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hidden="1" s="2" customFormat="1" ht="12" customHeight="1">
      <c r="A20" s="36"/>
      <c r="B20" s="42"/>
      <c r="C20" s="36"/>
      <c r="D20" s="134" t="s">
        <v>30</v>
      </c>
      <c r="E20" s="36"/>
      <c r="F20" s="36"/>
      <c r="G20" s="36"/>
      <c r="H20" s="36"/>
      <c r="I20" s="134" t="s">
        <v>25</v>
      </c>
      <c r="J20" s="137" t="str">
        <f>IF('Rekapitulace stavby'!AN16="","",'Rekapitulace stavby'!AN16)</f>
        <v/>
      </c>
      <c r="K20" s="36"/>
      <c r="L20" s="61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hidden="1" s="2" customFormat="1" ht="18" customHeight="1">
      <c r="A21" s="36"/>
      <c r="B21" s="42"/>
      <c r="C21" s="36"/>
      <c r="D21" s="36"/>
      <c r="E21" s="137" t="str">
        <f>IF('Rekapitulace stavby'!E17="","",'Rekapitulace stavby'!E17)</f>
        <v xml:space="preserve"> </v>
      </c>
      <c r="F21" s="36"/>
      <c r="G21" s="36"/>
      <c r="H21" s="36"/>
      <c r="I21" s="134" t="s">
        <v>27</v>
      </c>
      <c r="J21" s="137" t="str">
        <f>IF('Rekapitulace stavby'!AN17="","",'Rekapitulace stavby'!AN17)</f>
        <v/>
      </c>
      <c r="K21" s="36"/>
      <c r="L21" s="61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hidden="1" s="2" customFormat="1" ht="6.96" customHeight="1">
      <c r="A22" s="36"/>
      <c r="B22" s="42"/>
      <c r="C22" s="36"/>
      <c r="D22" s="36"/>
      <c r="E22" s="36"/>
      <c r="F22" s="36"/>
      <c r="G22" s="36"/>
      <c r="H22" s="36"/>
      <c r="I22" s="36"/>
      <c r="J22" s="36"/>
      <c r="K22" s="36"/>
      <c r="L22" s="61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hidden="1" s="2" customFormat="1" ht="12" customHeight="1">
      <c r="A23" s="36"/>
      <c r="B23" s="42"/>
      <c r="C23" s="36"/>
      <c r="D23" s="134" t="s">
        <v>32</v>
      </c>
      <c r="E23" s="36"/>
      <c r="F23" s="36"/>
      <c r="G23" s="36"/>
      <c r="H23" s="36"/>
      <c r="I23" s="134" t="s">
        <v>25</v>
      </c>
      <c r="J23" s="137" t="str">
        <f>IF('Rekapitulace stavby'!AN19="","",'Rekapitulace stavby'!AN19)</f>
        <v/>
      </c>
      <c r="K23" s="36"/>
      <c r="L23" s="61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hidden="1" s="2" customFormat="1" ht="18" customHeight="1">
      <c r="A24" s="36"/>
      <c r="B24" s="42"/>
      <c r="C24" s="36"/>
      <c r="D24" s="36"/>
      <c r="E24" s="137" t="str">
        <f>IF('Rekapitulace stavby'!E20="","",'Rekapitulace stavby'!E20)</f>
        <v xml:space="preserve"> </v>
      </c>
      <c r="F24" s="36"/>
      <c r="G24" s="36"/>
      <c r="H24" s="36"/>
      <c r="I24" s="134" t="s">
        <v>27</v>
      </c>
      <c r="J24" s="137" t="str">
        <f>IF('Rekapitulace stavby'!AN20="","",'Rekapitulace stavby'!AN20)</f>
        <v/>
      </c>
      <c r="K24" s="36"/>
      <c r="L24" s="61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hidden="1" s="2" customFormat="1" ht="6.96" customHeight="1">
      <c r="A25" s="36"/>
      <c r="B25" s="42"/>
      <c r="C25" s="36"/>
      <c r="D25" s="36"/>
      <c r="E25" s="36"/>
      <c r="F25" s="36"/>
      <c r="G25" s="36"/>
      <c r="H25" s="36"/>
      <c r="I25" s="36"/>
      <c r="J25" s="36"/>
      <c r="K25" s="36"/>
      <c r="L25" s="61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hidden="1" s="2" customFormat="1" ht="12" customHeight="1">
      <c r="A26" s="36"/>
      <c r="B26" s="42"/>
      <c r="C26" s="36"/>
      <c r="D26" s="134" t="s">
        <v>33</v>
      </c>
      <c r="E26" s="36"/>
      <c r="F26" s="36"/>
      <c r="G26" s="36"/>
      <c r="H26" s="36"/>
      <c r="I26" s="36"/>
      <c r="J26" s="36"/>
      <c r="K26" s="36"/>
      <c r="L26" s="61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hidden="1" s="8" customFormat="1" ht="16.5" customHeight="1">
      <c r="A27" s="139"/>
      <c r="B27" s="140"/>
      <c r="C27" s="139"/>
      <c r="D27" s="139"/>
      <c r="E27" s="141" t="s">
        <v>1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hidden="1" s="2" customFormat="1" ht="6.96" customHeight="1">
      <c r="A28" s="36"/>
      <c r="B28" s="42"/>
      <c r="C28" s="36"/>
      <c r="D28" s="36"/>
      <c r="E28" s="36"/>
      <c r="F28" s="36"/>
      <c r="G28" s="36"/>
      <c r="H28" s="36"/>
      <c r="I28" s="36"/>
      <c r="J28" s="36"/>
      <c r="K28" s="36"/>
      <c r="L28" s="61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hidden="1" s="2" customFormat="1" ht="6.96" customHeight="1">
      <c r="A29" s="36"/>
      <c r="B29" s="42"/>
      <c r="C29" s="36"/>
      <c r="D29" s="143"/>
      <c r="E29" s="143"/>
      <c r="F29" s="143"/>
      <c r="G29" s="143"/>
      <c r="H29" s="143"/>
      <c r="I29" s="143"/>
      <c r="J29" s="143"/>
      <c r="K29" s="143"/>
      <c r="L29" s="61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hidden="1" s="2" customFormat="1" ht="25.44" customHeight="1">
      <c r="A30" s="36"/>
      <c r="B30" s="42"/>
      <c r="C30" s="36"/>
      <c r="D30" s="144" t="s">
        <v>34</v>
      </c>
      <c r="E30" s="36"/>
      <c r="F30" s="36"/>
      <c r="G30" s="36"/>
      <c r="H30" s="36"/>
      <c r="I30" s="36"/>
      <c r="J30" s="145">
        <f>ROUND(J130, 2)</f>
        <v>0</v>
      </c>
      <c r="K30" s="36"/>
      <c r="L30" s="61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hidden="1" s="2" customFormat="1" ht="6.96" customHeight="1">
      <c r="A31" s="36"/>
      <c r="B31" s="42"/>
      <c r="C31" s="36"/>
      <c r="D31" s="143"/>
      <c r="E31" s="143"/>
      <c r="F31" s="143"/>
      <c r="G31" s="143"/>
      <c r="H31" s="143"/>
      <c r="I31" s="143"/>
      <c r="J31" s="143"/>
      <c r="K31" s="143"/>
      <c r="L31" s="61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hidden="1" s="2" customFormat="1" ht="14.4" customHeight="1">
      <c r="A32" s="36"/>
      <c r="B32" s="42"/>
      <c r="C32" s="36"/>
      <c r="D32" s="36"/>
      <c r="E32" s="36"/>
      <c r="F32" s="146" t="s">
        <v>36</v>
      </c>
      <c r="G32" s="36"/>
      <c r="H32" s="36"/>
      <c r="I32" s="146" t="s">
        <v>35</v>
      </c>
      <c r="J32" s="146" t="s">
        <v>37</v>
      </c>
      <c r="K32" s="36"/>
      <c r="L32" s="61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hidden="1" s="2" customFormat="1" ht="14.4" customHeight="1">
      <c r="A33" s="36"/>
      <c r="B33" s="42"/>
      <c r="C33" s="36"/>
      <c r="D33" s="147" t="s">
        <v>38</v>
      </c>
      <c r="E33" s="134" t="s">
        <v>39</v>
      </c>
      <c r="F33" s="148">
        <f>ROUND((SUM(BE130:BE196)),  2)</f>
        <v>0</v>
      </c>
      <c r="G33" s="36"/>
      <c r="H33" s="36"/>
      <c r="I33" s="149">
        <v>0.20999999999999999</v>
      </c>
      <c r="J33" s="148">
        <f>ROUND(((SUM(BE130:BE196))*I33),  2)</f>
        <v>0</v>
      </c>
      <c r="K33" s="36"/>
      <c r="L33" s="61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hidden="1" s="2" customFormat="1" ht="14.4" customHeight="1">
      <c r="A34" s="36"/>
      <c r="B34" s="42"/>
      <c r="C34" s="36"/>
      <c r="D34" s="36"/>
      <c r="E34" s="134" t="s">
        <v>40</v>
      </c>
      <c r="F34" s="148">
        <f>ROUND((SUM(BF130:BF196)),  2)</f>
        <v>0</v>
      </c>
      <c r="G34" s="36"/>
      <c r="H34" s="36"/>
      <c r="I34" s="149">
        <v>0.14999999999999999</v>
      </c>
      <c r="J34" s="148">
        <f>ROUND(((SUM(BF130:BF196))*I34),  2)</f>
        <v>0</v>
      </c>
      <c r="K34" s="36"/>
      <c r="L34" s="61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42"/>
      <c r="C35" s="36"/>
      <c r="D35" s="36"/>
      <c r="E35" s="134" t="s">
        <v>41</v>
      </c>
      <c r="F35" s="148">
        <f>ROUND((SUM(BG130:BG196)),  2)</f>
        <v>0</v>
      </c>
      <c r="G35" s="36"/>
      <c r="H35" s="36"/>
      <c r="I35" s="149">
        <v>0.20999999999999999</v>
      </c>
      <c r="J35" s="148">
        <f>0</f>
        <v>0</v>
      </c>
      <c r="K35" s="36"/>
      <c r="L35" s="61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42"/>
      <c r="C36" s="36"/>
      <c r="D36" s="36"/>
      <c r="E36" s="134" t="s">
        <v>42</v>
      </c>
      <c r="F36" s="148">
        <f>ROUND((SUM(BH130:BH196)),  2)</f>
        <v>0</v>
      </c>
      <c r="G36" s="36"/>
      <c r="H36" s="36"/>
      <c r="I36" s="149">
        <v>0.14999999999999999</v>
      </c>
      <c r="J36" s="148">
        <f>0</f>
        <v>0</v>
      </c>
      <c r="K36" s="36"/>
      <c r="L36" s="61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34" t="s">
        <v>43</v>
      </c>
      <c r="F37" s="148">
        <f>ROUND((SUM(BI130:BI196)),  2)</f>
        <v>0</v>
      </c>
      <c r="G37" s="36"/>
      <c r="H37" s="36"/>
      <c r="I37" s="149">
        <v>0</v>
      </c>
      <c r="J37" s="148">
        <f>0</f>
        <v>0</v>
      </c>
      <c r="K37" s="36"/>
      <c r="L37" s="61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hidden="1" s="2" customFormat="1" ht="6.96" customHeight="1">
      <c r="A38" s="36"/>
      <c r="B38" s="42"/>
      <c r="C38" s="36"/>
      <c r="D38" s="36"/>
      <c r="E38" s="36"/>
      <c r="F38" s="36"/>
      <c r="G38" s="36"/>
      <c r="H38" s="36"/>
      <c r="I38" s="36"/>
      <c r="J38" s="36"/>
      <c r="K38" s="36"/>
      <c r="L38" s="61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hidden="1" s="2" customFormat="1" ht="25.44" customHeight="1">
      <c r="A39" s="36"/>
      <c r="B39" s="42"/>
      <c r="C39" s="150"/>
      <c r="D39" s="151" t="s">
        <v>44</v>
      </c>
      <c r="E39" s="152"/>
      <c r="F39" s="152"/>
      <c r="G39" s="153" t="s">
        <v>45</v>
      </c>
      <c r="H39" s="154" t="s">
        <v>46</v>
      </c>
      <c r="I39" s="152"/>
      <c r="J39" s="155">
        <f>SUM(J30:J37)</f>
        <v>0</v>
      </c>
      <c r="K39" s="156"/>
      <c r="L39" s="61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hidden="1" s="2" customFormat="1" ht="14.4" customHeight="1">
      <c r="A40" s="36"/>
      <c r="B40" s="42"/>
      <c r="C40" s="36"/>
      <c r="D40" s="36"/>
      <c r="E40" s="36"/>
      <c r="F40" s="36"/>
      <c r="G40" s="36"/>
      <c r="H40" s="36"/>
      <c r="I40" s="36"/>
      <c r="J40" s="36"/>
      <c r="K40" s="36"/>
      <c r="L40" s="61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hidden="1" s="1" customFormat="1" ht="14.4" customHeight="1">
      <c r="B41" s="18"/>
      <c r="L41" s="18"/>
    </row>
    <row r="42" hidden="1" s="1" customFormat="1" ht="14.4" customHeight="1">
      <c r="B42" s="18"/>
      <c r="L42" s="18"/>
    </row>
    <row r="43" hidden="1" s="1" customFormat="1" ht="14.4" customHeight="1">
      <c r="B43" s="18"/>
      <c r="L43" s="18"/>
    </row>
    <row r="44" hidden="1" s="1" customFormat="1" ht="14.4" customHeight="1">
      <c r="B44" s="18"/>
      <c r="L44" s="18"/>
    </row>
    <row r="45" hidden="1" s="1" customFormat="1" ht="14.4" customHeight="1">
      <c r="B45" s="18"/>
      <c r="L45" s="18"/>
    </row>
    <row r="46" hidden="1" s="1" customFormat="1" ht="14.4" customHeight="1">
      <c r="B46" s="18"/>
      <c r="L46" s="18"/>
    </row>
    <row r="47" hidden="1" s="1" customFormat="1" ht="14.4" customHeight="1">
      <c r="B47" s="18"/>
      <c r="L47" s="18"/>
    </row>
    <row r="48" hidden="1" s="1" customFormat="1" ht="14.4" customHeight="1">
      <c r="B48" s="18"/>
      <c r="L48" s="18"/>
    </row>
    <row r="49" hidden="1" s="1" customFormat="1" ht="14.4" customHeight="1">
      <c r="B49" s="18"/>
      <c r="L49" s="18"/>
    </row>
    <row r="50" hidden="1" s="2" customFormat="1" ht="14.4" customHeight="1">
      <c r="B50" s="61"/>
      <c r="D50" s="157" t="s">
        <v>47</v>
      </c>
      <c r="E50" s="158"/>
      <c r="F50" s="158"/>
      <c r="G50" s="157" t="s">
        <v>48</v>
      </c>
      <c r="H50" s="158"/>
      <c r="I50" s="158"/>
      <c r="J50" s="158"/>
      <c r="K50" s="158"/>
      <c r="L50" s="61"/>
    </row>
    <row r="51" hidden="1">
      <c r="B51" s="18"/>
      <c r="L51" s="18"/>
    </row>
    <row r="52" hidden="1">
      <c r="B52" s="18"/>
      <c r="L52" s="18"/>
    </row>
    <row r="53" hidden="1">
      <c r="B53" s="18"/>
      <c r="L53" s="18"/>
    </row>
    <row r="54" hidden="1">
      <c r="B54" s="18"/>
      <c r="L54" s="18"/>
    </row>
    <row r="55" hidden="1">
      <c r="B55" s="18"/>
      <c r="L55" s="18"/>
    </row>
    <row r="56" hidden="1">
      <c r="B56" s="18"/>
      <c r="L56" s="18"/>
    </row>
    <row r="57" hidden="1">
      <c r="B57" s="18"/>
      <c r="L57" s="18"/>
    </row>
    <row r="58" hidden="1">
      <c r="B58" s="18"/>
      <c r="L58" s="18"/>
    </row>
    <row r="59" hidden="1">
      <c r="B59" s="18"/>
      <c r="L59" s="18"/>
    </row>
    <row r="60" hidden="1">
      <c r="B60" s="18"/>
      <c r="L60" s="18"/>
    </row>
    <row r="61" hidden="1" s="2" customFormat="1">
      <c r="A61" s="36"/>
      <c r="B61" s="42"/>
      <c r="C61" s="36"/>
      <c r="D61" s="159" t="s">
        <v>49</v>
      </c>
      <c r="E61" s="160"/>
      <c r="F61" s="161" t="s">
        <v>50</v>
      </c>
      <c r="G61" s="159" t="s">
        <v>49</v>
      </c>
      <c r="H61" s="160"/>
      <c r="I61" s="160"/>
      <c r="J61" s="162" t="s">
        <v>50</v>
      </c>
      <c r="K61" s="160"/>
      <c r="L61" s="61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 hidden="1">
      <c r="B62" s="18"/>
      <c r="L62" s="18"/>
    </row>
    <row r="63" hidden="1">
      <c r="B63" s="18"/>
      <c r="L63" s="18"/>
    </row>
    <row r="64" hidden="1">
      <c r="B64" s="18"/>
      <c r="L64" s="18"/>
    </row>
    <row r="65" hidden="1" s="2" customFormat="1">
      <c r="A65" s="36"/>
      <c r="B65" s="42"/>
      <c r="C65" s="36"/>
      <c r="D65" s="157" t="s">
        <v>51</v>
      </c>
      <c r="E65" s="163"/>
      <c r="F65" s="163"/>
      <c r="G65" s="157" t="s">
        <v>52</v>
      </c>
      <c r="H65" s="163"/>
      <c r="I65" s="163"/>
      <c r="J65" s="163"/>
      <c r="K65" s="163"/>
      <c r="L65" s="61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 hidden="1">
      <c r="B66" s="18"/>
      <c r="L66" s="18"/>
    </row>
    <row r="67" hidden="1">
      <c r="B67" s="18"/>
      <c r="L67" s="18"/>
    </row>
    <row r="68" hidden="1">
      <c r="B68" s="18"/>
      <c r="L68" s="18"/>
    </row>
    <row r="69" hidden="1">
      <c r="B69" s="18"/>
      <c r="L69" s="18"/>
    </row>
    <row r="70" hidden="1">
      <c r="B70" s="18"/>
      <c r="L70" s="18"/>
    </row>
    <row r="71" hidden="1">
      <c r="B71" s="18"/>
      <c r="L71" s="18"/>
    </row>
    <row r="72" hidden="1">
      <c r="B72" s="18"/>
      <c r="L72" s="18"/>
    </row>
    <row r="73" hidden="1">
      <c r="B73" s="18"/>
      <c r="L73" s="18"/>
    </row>
    <row r="74" hidden="1">
      <c r="B74" s="18"/>
      <c r="L74" s="18"/>
    </row>
    <row r="75" hidden="1">
      <c r="B75" s="18"/>
      <c r="L75" s="18"/>
    </row>
    <row r="76" hidden="1" s="2" customFormat="1">
      <c r="A76" s="36"/>
      <c r="B76" s="42"/>
      <c r="C76" s="36"/>
      <c r="D76" s="159" t="s">
        <v>49</v>
      </c>
      <c r="E76" s="160"/>
      <c r="F76" s="161" t="s">
        <v>50</v>
      </c>
      <c r="G76" s="159" t="s">
        <v>49</v>
      </c>
      <c r="H76" s="160"/>
      <c r="I76" s="160"/>
      <c r="J76" s="162" t="s">
        <v>50</v>
      </c>
      <c r="K76" s="160"/>
      <c r="L76" s="61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hidden="1" s="2" customFormat="1" ht="14.4" customHeight="1">
      <c r="A77" s="36"/>
      <c r="B77" s="164"/>
      <c r="C77" s="165"/>
      <c r="D77" s="165"/>
      <c r="E77" s="165"/>
      <c r="F77" s="165"/>
      <c r="G77" s="165"/>
      <c r="H77" s="165"/>
      <c r="I77" s="165"/>
      <c r="J77" s="165"/>
      <c r="K77" s="165"/>
      <c r="L77" s="61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hidden="1"/>
    <row r="79" hidden="1"/>
    <row r="80" hidden="1"/>
    <row r="81" s="2" customFormat="1" ht="6.96" customHeight="1">
      <c r="A81" s="36"/>
      <c r="B81" s="166"/>
      <c r="C81" s="167"/>
      <c r="D81" s="167"/>
      <c r="E81" s="167"/>
      <c r="F81" s="167"/>
      <c r="G81" s="167"/>
      <c r="H81" s="167"/>
      <c r="I81" s="167"/>
      <c r="J81" s="167"/>
      <c r="K81" s="167"/>
      <c r="L81" s="61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24.96" customHeight="1">
      <c r="A82" s="36"/>
      <c r="B82" s="37"/>
      <c r="C82" s="21" t="s">
        <v>87</v>
      </c>
      <c r="D82" s="38"/>
      <c r="E82" s="38"/>
      <c r="F82" s="38"/>
      <c r="G82" s="38"/>
      <c r="H82" s="38"/>
      <c r="I82" s="38"/>
      <c r="J82" s="38"/>
      <c r="K82" s="38"/>
      <c r="L82" s="61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6.96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61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2" customHeight="1">
      <c r="A84" s="36"/>
      <c r="B84" s="37"/>
      <c r="C84" s="30" t="s">
        <v>16</v>
      </c>
      <c r="D84" s="38"/>
      <c r="E84" s="38"/>
      <c r="F84" s="38"/>
      <c r="G84" s="38"/>
      <c r="H84" s="38"/>
      <c r="I84" s="38"/>
      <c r="J84" s="38"/>
      <c r="K84" s="38"/>
      <c r="L84" s="61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16.5" customHeight="1">
      <c r="A85" s="36"/>
      <c r="B85" s="37"/>
      <c r="C85" s="38"/>
      <c r="D85" s="38"/>
      <c r="E85" s="168" t="str">
        <f>E7</f>
        <v>Oprava propustku v km 142,573 trati Brno - Vlárský Průsmyk</v>
      </c>
      <c r="F85" s="30"/>
      <c r="G85" s="30"/>
      <c r="H85" s="30"/>
      <c r="I85" s="38"/>
      <c r="J85" s="38"/>
      <c r="K85" s="38"/>
      <c r="L85" s="61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2" customFormat="1" ht="12" customHeight="1">
      <c r="A86" s="36"/>
      <c r="B86" s="37"/>
      <c r="C86" s="30" t="s">
        <v>85</v>
      </c>
      <c r="D86" s="38"/>
      <c r="E86" s="38"/>
      <c r="F86" s="38"/>
      <c r="G86" s="38"/>
      <c r="H86" s="38"/>
      <c r="I86" s="38"/>
      <c r="J86" s="38"/>
      <c r="K86" s="38"/>
      <c r="L86" s="61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="2" customFormat="1" ht="24.75" customHeight="1">
      <c r="A87" s="36"/>
      <c r="B87" s="37"/>
      <c r="C87" s="38"/>
      <c r="D87" s="38"/>
      <c r="E87" s="74" t="str">
        <f>E9</f>
        <v>SO 01 - Oprava propustku v km 142,573 trati Brno - Vlárský Průsmyk</v>
      </c>
      <c r="F87" s="38"/>
      <c r="G87" s="38"/>
      <c r="H87" s="38"/>
      <c r="I87" s="38"/>
      <c r="J87" s="38"/>
      <c r="K87" s="38"/>
      <c r="L87" s="61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2" customFormat="1" ht="6.96" customHeight="1">
      <c r="A88" s="36"/>
      <c r="B88" s="37"/>
      <c r="C88" s="38"/>
      <c r="D88" s="38"/>
      <c r="E88" s="38"/>
      <c r="F88" s="38"/>
      <c r="G88" s="38"/>
      <c r="H88" s="38"/>
      <c r="I88" s="38"/>
      <c r="J88" s="38"/>
      <c r="K88" s="38"/>
      <c r="L88" s="61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="2" customFormat="1" ht="12" customHeight="1">
      <c r="A89" s="36"/>
      <c r="B89" s="37"/>
      <c r="C89" s="30" t="s">
        <v>20</v>
      </c>
      <c r="D89" s="38"/>
      <c r="E89" s="38"/>
      <c r="F89" s="25" t="str">
        <f>F12</f>
        <v xml:space="preserve"> </v>
      </c>
      <c r="G89" s="38"/>
      <c r="H89" s="38"/>
      <c r="I89" s="30" t="s">
        <v>22</v>
      </c>
      <c r="J89" s="77" t="str">
        <f>IF(J12="","",J12)</f>
        <v>8. 9. 2020</v>
      </c>
      <c r="K89" s="38"/>
      <c r="L89" s="61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="2" customFormat="1" ht="6.96" customHeight="1">
      <c r="A90" s="36"/>
      <c r="B90" s="37"/>
      <c r="C90" s="38"/>
      <c r="D90" s="38"/>
      <c r="E90" s="38"/>
      <c r="F90" s="38"/>
      <c r="G90" s="38"/>
      <c r="H90" s="38"/>
      <c r="I90" s="38"/>
      <c r="J90" s="38"/>
      <c r="K90" s="38"/>
      <c r="L90" s="61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="2" customFormat="1" ht="15.15" customHeight="1">
      <c r="A91" s="36"/>
      <c r="B91" s="37"/>
      <c r="C91" s="30" t="s">
        <v>24</v>
      </c>
      <c r="D91" s="38"/>
      <c r="E91" s="38"/>
      <c r="F91" s="25" t="str">
        <f>E15</f>
        <v xml:space="preserve"> </v>
      </c>
      <c r="G91" s="38"/>
      <c r="H91" s="38"/>
      <c r="I91" s="30" t="s">
        <v>30</v>
      </c>
      <c r="J91" s="34" t="str">
        <f>E21</f>
        <v xml:space="preserve"> </v>
      </c>
      <c r="K91" s="38"/>
      <c r="L91" s="61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="2" customFormat="1" ht="15.15" customHeight="1">
      <c r="A92" s="36"/>
      <c r="B92" s="37"/>
      <c r="C92" s="30" t="s">
        <v>28</v>
      </c>
      <c r="D92" s="38"/>
      <c r="E92" s="38"/>
      <c r="F92" s="25" t="str">
        <f>IF(E18="","",E18)</f>
        <v>Vyplň údaj</v>
      </c>
      <c r="G92" s="38"/>
      <c r="H92" s="38"/>
      <c r="I92" s="30" t="s">
        <v>32</v>
      </c>
      <c r="J92" s="34" t="str">
        <f>E24</f>
        <v xml:space="preserve"> </v>
      </c>
      <c r="K92" s="38"/>
      <c r="L92" s="61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="2" customFormat="1" ht="10.32" customHeight="1">
      <c r="A93" s="36"/>
      <c r="B93" s="37"/>
      <c r="C93" s="38"/>
      <c r="D93" s="38"/>
      <c r="E93" s="38"/>
      <c r="F93" s="38"/>
      <c r="G93" s="38"/>
      <c r="H93" s="38"/>
      <c r="I93" s="38"/>
      <c r="J93" s="38"/>
      <c r="K93" s="38"/>
      <c r="L93" s="61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="2" customFormat="1" ht="29.28" customHeight="1">
      <c r="A94" s="36"/>
      <c r="B94" s="37"/>
      <c r="C94" s="169" t="s">
        <v>88</v>
      </c>
      <c r="D94" s="170"/>
      <c r="E94" s="170"/>
      <c r="F94" s="170"/>
      <c r="G94" s="170"/>
      <c r="H94" s="170"/>
      <c r="I94" s="170"/>
      <c r="J94" s="171" t="s">
        <v>89</v>
      </c>
      <c r="K94" s="170"/>
      <c r="L94" s="61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="2" customFormat="1" ht="10.32" customHeight="1">
      <c r="A95" s="36"/>
      <c r="B95" s="37"/>
      <c r="C95" s="38"/>
      <c r="D95" s="38"/>
      <c r="E95" s="38"/>
      <c r="F95" s="38"/>
      <c r="G95" s="38"/>
      <c r="H95" s="38"/>
      <c r="I95" s="38"/>
      <c r="J95" s="38"/>
      <c r="K95" s="38"/>
      <c r="L95" s="61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="2" customFormat="1" ht="22.8" customHeight="1">
      <c r="A96" s="36"/>
      <c r="B96" s="37"/>
      <c r="C96" s="172" t="s">
        <v>90</v>
      </c>
      <c r="D96" s="38"/>
      <c r="E96" s="38"/>
      <c r="F96" s="38"/>
      <c r="G96" s="38"/>
      <c r="H96" s="38"/>
      <c r="I96" s="38"/>
      <c r="J96" s="108">
        <f>J130</f>
        <v>0</v>
      </c>
      <c r="K96" s="38"/>
      <c r="L96" s="61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U96" s="15" t="s">
        <v>91</v>
      </c>
    </row>
    <row r="97" s="9" customFormat="1" ht="24.96" customHeight="1">
      <c r="A97" s="9"/>
      <c r="B97" s="173"/>
      <c r="C97" s="174"/>
      <c r="D97" s="175" t="s">
        <v>92</v>
      </c>
      <c r="E97" s="176"/>
      <c r="F97" s="176"/>
      <c r="G97" s="176"/>
      <c r="H97" s="176"/>
      <c r="I97" s="176"/>
      <c r="J97" s="177">
        <f>J131</f>
        <v>0</v>
      </c>
      <c r="K97" s="174"/>
      <c r="L97" s="178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79"/>
      <c r="C98" s="180"/>
      <c r="D98" s="181" t="s">
        <v>93</v>
      </c>
      <c r="E98" s="182"/>
      <c r="F98" s="182"/>
      <c r="G98" s="182"/>
      <c r="H98" s="182"/>
      <c r="I98" s="182"/>
      <c r="J98" s="183">
        <f>J132</f>
        <v>0</v>
      </c>
      <c r="K98" s="180"/>
      <c r="L98" s="184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79"/>
      <c r="C99" s="180"/>
      <c r="D99" s="181" t="s">
        <v>94</v>
      </c>
      <c r="E99" s="182"/>
      <c r="F99" s="182"/>
      <c r="G99" s="182"/>
      <c r="H99" s="182"/>
      <c r="I99" s="182"/>
      <c r="J99" s="183">
        <f>J150</f>
        <v>0</v>
      </c>
      <c r="K99" s="180"/>
      <c r="L99" s="184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79"/>
      <c r="C100" s="180"/>
      <c r="D100" s="181" t="s">
        <v>95</v>
      </c>
      <c r="E100" s="182"/>
      <c r="F100" s="182"/>
      <c r="G100" s="182"/>
      <c r="H100" s="182"/>
      <c r="I100" s="182"/>
      <c r="J100" s="183">
        <f>J157</f>
        <v>0</v>
      </c>
      <c r="K100" s="180"/>
      <c r="L100" s="184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79"/>
      <c r="C101" s="180"/>
      <c r="D101" s="181" t="s">
        <v>96</v>
      </c>
      <c r="E101" s="182"/>
      <c r="F101" s="182"/>
      <c r="G101" s="182"/>
      <c r="H101" s="182"/>
      <c r="I101" s="182"/>
      <c r="J101" s="183">
        <f>J160</f>
        <v>0</v>
      </c>
      <c r="K101" s="180"/>
      <c r="L101" s="184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79"/>
      <c r="C102" s="180"/>
      <c r="D102" s="181" t="s">
        <v>97</v>
      </c>
      <c r="E102" s="182"/>
      <c r="F102" s="182"/>
      <c r="G102" s="182"/>
      <c r="H102" s="182"/>
      <c r="I102" s="182"/>
      <c r="J102" s="183">
        <f>J162</f>
        <v>0</v>
      </c>
      <c r="K102" s="180"/>
      <c r="L102" s="184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79"/>
      <c r="C103" s="180"/>
      <c r="D103" s="181" t="s">
        <v>98</v>
      </c>
      <c r="E103" s="182"/>
      <c r="F103" s="182"/>
      <c r="G103" s="182"/>
      <c r="H103" s="182"/>
      <c r="I103" s="182"/>
      <c r="J103" s="183">
        <f>J170</f>
        <v>0</v>
      </c>
      <c r="K103" s="180"/>
      <c r="L103" s="184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9" customFormat="1" ht="24.96" customHeight="1">
      <c r="A104" s="9"/>
      <c r="B104" s="173"/>
      <c r="C104" s="174"/>
      <c r="D104" s="175" t="s">
        <v>99</v>
      </c>
      <c r="E104" s="176"/>
      <c r="F104" s="176"/>
      <c r="G104" s="176"/>
      <c r="H104" s="176"/>
      <c r="I104" s="176"/>
      <c r="J104" s="177">
        <f>J176</f>
        <v>0</v>
      </c>
      <c r="K104" s="174"/>
      <c r="L104" s="178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10" customFormat="1" ht="19.92" customHeight="1">
      <c r="A105" s="10"/>
      <c r="B105" s="179"/>
      <c r="C105" s="180"/>
      <c r="D105" s="181" t="s">
        <v>100</v>
      </c>
      <c r="E105" s="182"/>
      <c r="F105" s="182"/>
      <c r="G105" s="182"/>
      <c r="H105" s="182"/>
      <c r="I105" s="182"/>
      <c r="J105" s="183">
        <f>J177</f>
        <v>0</v>
      </c>
      <c r="K105" s="180"/>
      <c r="L105" s="184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9" customFormat="1" ht="24.96" customHeight="1">
      <c r="A106" s="9"/>
      <c r="B106" s="173"/>
      <c r="C106" s="174"/>
      <c r="D106" s="175" t="s">
        <v>101</v>
      </c>
      <c r="E106" s="176"/>
      <c r="F106" s="176"/>
      <c r="G106" s="176"/>
      <c r="H106" s="176"/>
      <c r="I106" s="176"/>
      <c r="J106" s="177">
        <f>J182</f>
        <v>0</v>
      </c>
      <c r="K106" s="174"/>
      <c r="L106" s="178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s="10" customFormat="1" ht="19.92" customHeight="1">
      <c r="A107" s="10"/>
      <c r="B107" s="179"/>
      <c r="C107" s="180"/>
      <c r="D107" s="181" t="s">
        <v>102</v>
      </c>
      <c r="E107" s="182"/>
      <c r="F107" s="182"/>
      <c r="G107" s="182"/>
      <c r="H107" s="182"/>
      <c r="I107" s="182"/>
      <c r="J107" s="183">
        <f>J183</f>
        <v>0</v>
      </c>
      <c r="K107" s="180"/>
      <c r="L107" s="184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79"/>
      <c r="C108" s="180"/>
      <c r="D108" s="181" t="s">
        <v>103</v>
      </c>
      <c r="E108" s="182"/>
      <c r="F108" s="182"/>
      <c r="G108" s="182"/>
      <c r="H108" s="182"/>
      <c r="I108" s="182"/>
      <c r="J108" s="183">
        <f>J187</f>
        <v>0</v>
      </c>
      <c r="K108" s="180"/>
      <c r="L108" s="184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79"/>
      <c r="C109" s="180"/>
      <c r="D109" s="181" t="s">
        <v>104</v>
      </c>
      <c r="E109" s="182"/>
      <c r="F109" s="182"/>
      <c r="G109" s="182"/>
      <c r="H109" s="182"/>
      <c r="I109" s="182"/>
      <c r="J109" s="183">
        <f>J189</f>
        <v>0</v>
      </c>
      <c r="K109" s="180"/>
      <c r="L109" s="184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79"/>
      <c r="C110" s="180"/>
      <c r="D110" s="181" t="s">
        <v>105</v>
      </c>
      <c r="E110" s="182"/>
      <c r="F110" s="182"/>
      <c r="G110" s="182"/>
      <c r="H110" s="182"/>
      <c r="I110" s="182"/>
      <c r="J110" s="183">
        <f>J191</f>
        <v>0</v>
      </c>
      <c r="K110" s="180"/>
      <c r="L110" s="184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2" customFormat="1" ht="21.84" customHeight="1">
      <c r="A111" s="36"/>
      <c r="B111" s="37"/>
      <c r="C111" s="38"/>
      <c r="D111" s="38"/>
      <c r="E111" s="38"/>
      <c r="F111" s="38"/>
      <c r="G111" s="38"/>
      <c r="H111" s="38"/>
      <c r="I111" s="38"/>
      <c r="J111" s="38"/>
      <c r="K111" s="38"/>
      <c r="L111" s="61"/>
      <c r="S111" s="36"/>
      <c r="T111" s="36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</row>
    <row r="112" s="2" customFormat="1" ht="6.96" customHeight="1">
      <c r="A112" s="36"/>
      <c r="B112" s="64"/>
      <c r="C112" s="65"/>
      <c r="D112" s="65"/>
      <c r="E112" s="65"/>
      <c r="F112" s="65"/>
      <c r="G112" s="65"/>
      <c r="H112" s="65"/>
      <c r="I112" s="65"/>
      <c r="J112" s="65"/>
      <c r="K112" s="65"/>
      <c r="L112" s="61"/>
      <c r="S112" s="36"/>
      <c r="T112" s="36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</row>
    <row r="116" s="2" customFormat="1" ht="6.96" customHeight="1">
      <c r="A116" s="36"/>
      <c r="B116" s="66"/>
      <c r="C116" s="67"/>
      <c r="D116" s="67"/>
      <c r="E116" s="67"/>
      <c r="F116" s="67"/>
      <c r="G116" s="67"/>
      <c r="H116" s="67"/>
      <c r="I116" s="67"/>
      <c r="J116" s="67"/>
      <c r="K116" s="67"/>
      <c r="L116" s="61"/>
      <c r="S116" s="36"/>
      <c r="T116" s="36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</row>
    <row r="117" s="2" customFormat="1" ht="24.96" customHeight="1">
      <c r="A117" s="36"/>
      <c r="B117" s="37"/>
      <c r="C117" s="21" t="s">
        <v>106</v>
      </c>
      <c r="D117" s="38"/>
      <c r="E117" s="38"/>
      <c r="F117" s="38"/>
      <c r="G117" s="38"/>
      <c r="H117" s="38"/>
      <c r="I117" s="38"/>
      <c r="J117" s="38"/>
      <c r="K117" s="38"/>
      <c r="L117" s="61"/>
      <c r="S117" s="36"/>
      <c r="T117" s="36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</row>
    <row r="118" s="2" customFormat="1" ht="6.96" customHeight="1">
      <c r="A118" s="36"/>
      <c r="B118" s="37"/>
      <c r="C118" s="38"/>
      <c r="D118" s="38"/>
      <c r="E118" s="38"/>
      <c r="F118" s="38"/>
      <c r="G118" s="38"/>
      <c r="H118" s="38"/>
      <c r="I118" s="38"/>
      <c r="J118" s="38"/>
      <c r="K118" s="38"/>
      <c r="L118" s="61"/>
      <c r="S118" s="36"/>
      <c r="T118" s="36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</row>
    <row r="119" s="2" customFormat="1" ht="12" customHeight="1">
      <c r="A119" s="36"/>
      <c r="B119" s="37"/>
      <c r="C119" s="30" t="s">
        <v>16</v>
      </c>
      <c r="D119" s="38"/>
      <c r="E119" s="38"/>
      <c r="F119" s="38"/>
      <c r="G119" s="38"/>
      <c r="H119" s="38"/>
      <c r="I119" s="38"/>
      <c r="J119" s="38"/>
      <c r="K119" s="38"/>
      <c r="L119" s="61"/>
      <c r="S119" s="36"/>
      <c r="T119" s="36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</row>
    <row r="120" s="2" customFormat="1" ht="16.5" customHeight="1">
      <c r="A120" s="36"/>
      <c r="B120" s="37"/>
      <c r="C120" s="38"/>
      <c r="D120" s="38"/>
      <c r="E120" s="168" t="str">
        <f>E7</f>
        <v>Oprava propustku v km 142,573 trati Brno - Vlárský Průsmyk</v>
      </c>
      <c r="F120" s="30"/>
      <c r="G120" s="30"/>
      <c r="H120" s="30"/>
      <c r="I120" s="38"/>
      <c r="J120" s="38"/>
      <c r="K120" s="38"/>
      <c r="L120" s="61"/>
      <c r="S120" s="36"/>
      <c r="T120" s="36"/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</row>
    <row r="121" s="2" customFormat="1" ht="12" customHeight="1">
      <c r="A121" s="36"/>
      <c r="B121" s="37"/>
      <c r="C121" s="30" t="s">
        <v>85</v>
      </c>
      <c r="D121" s="38"/>
      <c r="E121" s="38"/>
      <c r="F121" s="38"/>
      <c r="G121" s="38"/>
      <c r="H121" s="38"/>
      <c r="I121" s="38"/>
      <c r="J121" s="38"/>
      <c r="K121" s="38"/>
      <c r="L121" s="61"/>
      <c r="S121" s="36"/>
      <c r="T121" s="36"/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</row>
    <row r="122" s="2" customFormat="1" ht="24.75" customHeight="1">
      <c r="A122" s="36"/>
      <c r="B122" s="37"/>
      <c r="C122" s="38"/>
      <c r="D122" s="38"/>
      <c r="E122" s="74" t="str">
        <f>E9</f>
        <v>SO 01 - Oprava propustku v km 142,573 trati Brno - Vlárský Průsmyk</v>
      </c>
      <c r="F122" s="38"/>
      <c r="G122" s="38"/>
      <c r="H122" s="38"/>
      <c r="I122" s="38"/>
      <c r="J122" s="38"/>
      <c r="K122" s="38"/>
      <c r="L122" s="61"/>
      <c r="S122" s="36"/>
      <c r="T122" s="36"/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</row>
    <row r="123" s="2" customFormat="1" ht="6.96" customHeight="1">
      <c r="A123" s="36"/>
      <c r="B123" s="37"/>
      <c r="C123" s="38"/>
      <c r="D123" s="38"/>
      <c r="E123" s="38"/>
      <c r="F123" s="38"/>
      <c r="G123" s="38"/>
      <c r="H123" s="38"/>
      <c r="I123" s="38"/>
      <c r="J123" s="38"/>
      <c r="K123" s="38"/>
      <c r="L123" s="61"/>
      <c r="S123" s="36"/>
      <c r="T123" s="36"/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</row>
    <row r="124" s="2" customFormat="1" ht="12" customHeight="1">
      <c r="A124" s="36"/>
      <c r="B124" s="37"/>
      <c r="C124" s="30" t="s">
        <v>20</v>
      </c>
      <c r="D124" s="38"/>
      <c r="E124" s="38"/>
      <c r="F124" s="25" t="str">
        <f>F12</f>
        <v xml:space="preserve"> </v>
      </c>
      <c r="G124" s="38"/>
      <c r="H124" s="38"/>
      <c r="I124" s="30" t="s">
        <v>22</v>
      </c>
      <c r="J124" s="77" t="str">
        <f>IF(J12="","",J12)</f>
        <v>8. 9. 2020</v>
      </c>
      <c r="K124" s="38"/>
      <c r="L124" s="61"/>
      <c r="S124" s="36"/>
      <c r="T124" s="36"/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</row>
    <row r="125" s="2" customFormat="1" ht="6.96" customHeight="1">
      <c r="A125" s="36"/>
      <c r="B125" s="37"/>
      <c r="C125" s="38"/>
      <c r="D125" s="38"/>
      <c r="E125" s="38"/>
      <c r="F125" s="38"/>
      <c r="G125" s="38"/>
      <c r="H125" s="38"/>
      <c r="I125" s="38"/>
      <c r="J125" s="38"/>
      <c r="K125" s="38"/>
      <c r="L125" s="61"/>
      <c r="S125" s="36"/>
      <c r="T125" s="36"/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</row>
    <row r="126" s="2" customFormat="1" ht="15.15" customHeight="1">
      <c r="A126" s="36"/>
      <c r="B126" s="37"/>
      <c r="C126" s="30" t="s">
        <v>24</v>
      </c>
      <c r="D126" s="38"/>
      <c r="E126" s="38"/>
      <c r="F126" s="25" t="str">
        <f>E15</f>
        <v xml:space="preserve"> </v>
      </c>
      <c r="G126" s="38"/>
      <c r="H126" s="38"/>
      <c r="I126" s="30" t="s">
        <v>30</v>
      </c>
      <c r="J126" s="34" t="str">
        <f>E21</f>
        <v xml:space="preserve"> </v>
      </c>
      <c r="K126" s="38"/>
      <c r="L126" s="61"/>
      <c r="S126" s="36"/>
      <c r="T126" s="36"/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</row>
    <row r="127" s="2" customFormat="1" ht="15.15" customHeight="1">
      <c r="A127" s="36"/>
      <c r="B127" s="37"/>
      <c r="C127" s="30" t="s">
        <v>28</v>
      </c>
      <c r="D127" s="38"/>
      <c r="E127" s="38"/>
      <c r="F127" s="25" t="str">
        <f>IF(E18="","",E18)</f>
        <v>Vyplň údaj</v>
      </c>
      <c r="G127" s="38"/>
      <c r="H127" s="38"/>
      <c r="I127" s="30" t="s">
        <v>32</v>
      </c>
      <c r="J127" s="34" t="str">
        <f>E24</f>
        <v xml:space="preserve"> </v>
      </c>
      <c r="K127" s="38"/>
      <c r="L127" s="61"/>
      <c r="S127" s="36"/>
      <c r="T127" s="36"/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</row>
    <row r="128" s="2" customFormat="1" ht="10.32" customHeight="1">
      <c r="A128" s="36"/>
      <c r="B128" s="37"/>
      <c r="C128" s="38"/>
      <c r="D128" s="38"/>
      <c r="E128" s="38"/>
      <c r="F128" s="38"/>
      <c r="G128" s="38"/>
      <c r="H128" s="38"/>
      <c r="I128" s="38"/>
      <c r="J128" s="38"/>
      <c r="K128" s="38"/>
      <c r="L128" s="61"/>
      <c r="S128" s="36"/>
      <c r="T128" s="36"/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</row>
    <row r="129" s="11" customFormat="1" ht="29.28" customHeight="1">
      <c r="A129" s="185"/>
      <c r="B129" s="186"/>
      <c r="C129" s="187" t="s">
        <v>107</v>
      </c>
      <c r="D129" s="188" t="s">
        <v>59</v>
      </c>
      <c r="E129" s="188" t="s">
        <v>55</v>
      </c>
      <c r="F129" s="188" t="s">
        <v>56</v>
      </c>
      <c r="G129" s="188" t="s">
        <v>108</v>
      </c>
      <c r="H129" s="188" t="s">
        <v>109</v>
      </c>
      <c r="I129" s="188" t="s">
        <v>110</v>
      </c>
      <c r="J129" s="189" t="s">
        <v>89</v>
      </c>
      <c r="K129" s="190" t="s">
        <v>111</v>
      </c>
      <c r="L129" s="191"/>
      <c r="M129" s="98" t="s">
        <v>1</v>
      </c>
      <c r="N129" s="99" t="s">
        <v>38</v>
      </c>
      <c r="O129" s="99" t="s">
        <v>112</v>
      </c>
      <c r="P129" s="99" t="s">
        <v>113</v>
      </c>
      <c r="Q129" s="99" t="s">
        <v>114</v>
      </c>
      <c r="R129" s="99" t="s">
        <v>115</v>
      </c>
      <c r="S129" s="99" t="s">
        <v>116</v>
      </c>
      <c r="T129" s="100" t="s">
        <v>117</v>
      </c>
      <c r="U129" s="185"/>
      <c r="V129" s="185"/>
      <c r="W129" s="185"/>
      <c r="X129" s="185"/>
      <c r="Y129" s="185"/>
      <c r="Z129" s="185"/>
      <c r="AA129" s="185"/>
      <c r="AB129" s="185"/>
      <c r="AC129" s="185"/>
      <c r="AD129" s="185"/>
      <c r="AE129" s="185"/>
    </row>
    <row r="130" s="2" customFormat="1" ht="22.8" customHeight="1">
      <c r="A130" s="36"/>
      <c r="B130" s="37"/>
      <c r="C130" s="105" t="s">
        <v>118</v>
      </c>
      <c r="D130" s="38"/>
      <c r="E130" s="38"/>
      <c r="F130" s="38"/>
      <c r="G130" s="38"/>
      <c r="H130" s="38"/>
      <c r="I130" s="38"/>
      <c r="J130" s="192">
        <f>BK130</f>
        <v>0</v>
      </c>
      <c r="K130" s="38"/>
      <c r="L130" s="42"/>
      <c r="M130" s="101"/>
      <c r="N130" s="193"/>
      <c r="O130" s="102"/>
      <c r="P130" s="194">
        <f>P131+P176+P182</f>
        <v>0</v>
      </c>
      <c r="Q130" s="102"/>
      <c r="R130" s="194">
        <f>R131+R176+R182</f>
        <v>92.778335523057095</v>
      </c>
      <c r="S130" s="102"/>
      <c r="T130" s="195">
        <f>T131+T176+T182</f>
        <v>12.960000000000001</v>
      </c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T130" s="15" t="s">
        <v>73</v>
      </c>
      <c r="AU130" s="15" t="s">
        <v>91</v>
      </c>
      <c r="BK130" s="196">
        <f>BK131+BK176+BK182</f>
        <v>0</v>
      </c>
    </row>
    <row r="131" s="12" customFormat="1" ht="25.92" customHeight="1">
      <c r="A131" s="12"/>
      <c r="B131" s="197"/>
      <c r="C131" s="198"/>
      <c r="D131" s="199" t="s">
        <v>73</v>
      </c>
      <c r="E131" s="200" t="s">
        <v>119</v>
      </c>
      <c r="F131" s="200" t="s">
        <v>120</v>
      </c>
      <c r="G131" s="198"/>
      <c r="H131" s="198"/>
      <c r="I131" s="201"/>
      <c r="J131" s="202">
        <f>BK131</f>
        <v>0</v>
      </c>
      <c r="K131" s="198"/>
      <c r="L131" s="203"/>
      <c r="M131" s="204"/>
      <c r="N131" s="205"/>
      <c r="O131" s="205"/>
      <c r="P131" s="206">
        <f>P132+P150+P157+P160+P162+P170</f>
        <v>0</v>
      </c>
      <c r="Q131" s="205"/>
      <c r="R131" s="206">
        <f>R132+R150+R157+R160+R162+R170</f>
        <v>92.778335523057095</v>
      </c>
      <c r="S131" s="205"/>
      <c r="T131" s="207">
        <f>T132+T150+T157+T160+T162+T170</f>
        <v>12.960000000000001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08" t="s">
        <v>81</v>
      </c>
      <c r="AT131" s="209" t="s">
        <v>73</v>
      </c>
      <c r="AU131" s="209" t="s">
        <v>74</v>
      </c>
      <c r="AY131" s="208" t="s">
        <v>121</v>
      </c>
      <c r="BK131" s="210">
        <f>BK132+BK150+BK157+BK160+BK162+BK170</f>
        <v>0</v>
      </c>
    </row>
    <row r="132" s="12" customFormat="1" ht="22.8" customHeight="1">
      <c r="A132" s="12"/>
      <c r="B132" s="197"/>
      <c r="C132" s="198"/>
      <c r="D132" s="199" t="s">
        <v>73</v>
      </c>
      <c r="E132" s="211" t="s">
        <v>81</v>
      </c>
      <c r="F132" s="211" t="s">
        <v>122</v>
      </c>
      <c r="G132" s="198"/>
      <c r="H132" s="198"/>
      <c r="I132" s="201"/>
      <c r="J132" s="212">
        <f>BK132</f>
        <v>0</v>
      </c>
      <c r="K132" s="198"/>
      <c r="L132" s="203"/>
      <c r="M132" s="204"/>
      <c r="N132" s="205"/>
      <c r="O132" s="205"/>
      <c r="P132" s="206">
        <f>SUM(P133:P149)</f>
        <v>0</v>
      </c>
      <c r="Q132" s="205"/>
      <c r="R132" s="206">
        <f>SUM(R133:R149)</f>
        <v>50.502400000000002</v>
      </c>
      <c r="S132" s="205"/>
      <c r="T132" s="207">
        <f>SUM(T133:T149)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08" t="s">
        <v>81</v>
      </c>
      <c r="AT132" s="209" t="s">
        <v>73</v>
      </c>
      <c r="AU132" s="209" t="s">
        <v>81</v>
      </c>
      <c r="AY132" s="208" t="s">
        <v>121</v>
      </c>
      <c r="BK132" s="210">
        <f>SUM(BK133:BK149)</f>
        <v>0</v>
      </c>
    </row>
    <row r="133" s="2" customFormat="1" ht="37.8" customHeight="1">
      <c r="A133" s="36"/>
      <c r="B133" s="37"/>
      <c r="C133" s="213" t="s">
        <v>81</v>
      </c>
      <c r="D133" s="213" t="s">
        <v>123</v>
      </c>
      <c r="E133" s="214" t="s">
        <v>124</v>
      </c>
      <c r="F133" s="215" t="s">
        <v>125</v>
      </c>
      <c r="G133" s="216" t="s">
        <v>126</v>
      </c>
      <c r="H133" s="217">
        <v>43.450000000000003</v>
      </c>
      <c r="I133" s="218"/>
      <c r="J133" s="219">
        <f>ROUND(I133*H133,2)</f>
        <v>0</v>
      </c>
      <c r="K133" s="220"/>
      <c r="L133" s="42"/>
      <c r="M133" s="221" t="s">
        <v>1</v>
      </c>
      <c r="N133" s="222" t="s">
        <v>39</v>
      </c>
      <c r="O133" s="89"/>
      <c r="P133" s="223">
        <f>O133*H133</f>
        <v>0</v>
      </c>
      <c r="Q133" s="223">
        <v>0</v>
      </c>
      <c r="R133" s="223">
        <f>Q133*H133</f>
        <v>0</v>
      </c>
      <c r="S133" s="223">
        <v>0</v>
      </c>
      <c r="T133" s="224">
        <f>S133*H133</f>
        <v>0</v>
      </c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R133" s="225" t="s">
        <v>127</v>
      </c>
      <c r="AT133" s="225" t="s">
        <v>123</v>
      </c>
      <c r="AU133" s="225" t="s">
        <v>83</v>
      </c>
      <c r="AY133" s="15" t="s">
        <v>121</v>
      </c>
      <c r="BE133" s="226">
        <f>IF(N133="základní",J133,0)</f>
        <v>0</v>
      </c>
      <c r="BF133" s="226">
        <f>IF(N133="snížená",J133,0)</f>
        <v>0</v>
      </c>
      <c r="BG133" s="226">
        <f>IF(N133="zákl. přenesená",J133,0)</f>
        <v>0</v>
      </c>
      <c r="BH133" s="226">
        <f>IF(N133="sníž. přenesená",J133,0)</f>
        <v>0</v>
      </c>
      <c r="BI133" s="226">
        <f>IF(N133="nulová",J133,0)</f>
        <v>0</v>
      </c>
      <c r="BJ133" s="15" t="s">
        <v>81</v>
      </c>
      <c r="BK133" s="226">
        <f>ROUND(I133*H133,2)</f>
        <v>0</v>
      </c>
      <c r="BL133" s="15" t="s">
        <v>127</v>
      </c>
      <c r="BM133" s="225" t="s">
        <v>127</v>
      </c>
    </row>
    <row r="134" s="2" customFormat="1" ht="24.15" customHeight="1">
      <c r="A134" s="36"/>
      <c r="B134" s="37"/>
      <c r="C134" s="213" t="s">
        <v>83</v>
      </c>
      <c r="D134" s="213" t="s">
        <v>123</v>
      </c>
      <c r="E134" s="214" t="s">
        <v>128</v>
      </c>
      <c r="F134" s="215" t="s">
        <v>129</v>
      </c>
      <c r="G134" s="216" t="s">
        <v>126</v>
      </c>
      <c r="H134" s="217">
        <v>43.450000000000003</v>
      </c>
      <c r="I134" s="218"/>
      <c r="J134" s="219">
        <f>ROUND(I134*H134,2)</f>
        <v>0</v>
      </c>
      <c r="K134" s="220"/>
      <c r="L134" s="42"/>
      <c r="M134" s="221" t="s">
        <v>1</v>
      </c>
      <c r="N134" s="222" t="s">
        <v>39</v>
      </c>
      <c r="O134" s="89"/>
      <c r="P134" s="223">
        <f>O134*H134</f>
        <v>0</v>
      </c>
      <c r="Q134" s="223">
        <v>0</v>
      </c>
      <c r="R134" s="223">
        <f>Q134*H134</f>
        <v>0</v>
      </c>
      <c r="S134" s="223">
        <v>0</v>
      </c>
      <c r="T134" s="224">
        <f>S134*H134</f>
        <v>0</v>
      </c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R134" s="225" t="s">
        <v>127</v>
      </c>
      <c r="AT134" s="225" t="s">
        <v>123</v>
      </c>
      <c r="AU134" s="225" t="s">
        <v>83</v>
      </c>
      <c r="AY134" s="15" t="s">
        <v>121</v>
      </c>
      <c r="BE134" s="226">
        <f>IF(N134="základní",J134,0)</f>
        <v>0</v>
      </c>
      <c r="BF134" s="226">
        <f>IF(N134="snížená",J134,0)</f>
        <v>0</v>
      </c>
      <c r="BG134" s="226">
        <f>IF(N134="zákl. přenesená",J134,0)</f>
        <v>0</v>
      </c>
      <c r="BH134" s="226">
        <f>IF(N134="sníž. přenesená",J134,0)</f>
        <v>0</v>
      </c>
      <c r="BI134" s="226">
        <f>IF(N134="nulová",J134,0)</f>
        <v>0</v>
      </c>
      <c r="BJ134" s="15" t="s">
        <v>81</v>
      </c>
      <c r="BK134" s="226">
        <f>ROUND(I134*H134,2)</f>
        <v>0</v>
      </c>
      <c r="BL134" s="15" t="s">
        <v>127</v>
      </c>
      <c r="BM134" s="225" t="s">
        <v>130</v>
      </c>
    </row>
    <row r="135" s="2" customFormat="1" ht="24.15" customHeight="1">
      <c r="A135" s="36"/>
      <c r="B135" s="37"/>
      <c r="C135" s="213" t="s">
        <v>131</v>
      </c>
      <c r="D135" s="213" t="s">
        <v>123</v>
      </c>
      <c r="E135" s="214" t="s">
        <v>132</v>
      </c>
      <c r="F135" s="215" t="s">
        <v>133</v>
      </c>
      <c r="G135" s="216" t="s">
        <v>126</v>
      </c>
      <c r="H135" s="217">
        <v>13</v>
      </c>
      <c r="I135" s="218"/>
      <c r="J135" s="219">
        <f>ROUND(I135*H135,2)</f>
        <v>0</v>
      </c>
      <c r="K135" s="220"/>
      <c r="L135" s="42"/>
      <c r="M135" s="221" t="s">
        <v>1</v>
      </c>
      <c r="N135" s="222" t="s">
        <v>39</v>
      </c>
      <c r="O135" s="89"/>
      <c r="P135" s="223">
        <f>O135*H135</f>
        <v>0</v>
      </c>
      <c r="Q135" s="223">
        <v>0</v>
      </c>
      <c r="R135" s="223">
        <f>Q135*H135</f>
        <v>0</v>
      </c>
      <c r="S135" s="223">
        <v>0</v>
      </c>
      <c r="T135" s="224">
        <f>S135*H135</f>
        <v>0</v>
      </c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R135" s="225" t="s">
        <v>127</v>
      </c>
      <c r="AT135" s="225" t="s">
        <v>123</v>
      </c>
      <c r="AU135" s="225" t="s">
        <v>83</v>
      </c>
      <c r="AY135" s="15" t="s">
        <v>121</v>
      </c>
      <c r="BE135" s="226">
        <f>IF(N135="základní",J135,0)</f>
        <v>0</v>
      </c>
      <c r="BF135" s="226">
        <f>IF(N135="snížená",J135,0)</f>
        <v>0</v>
      </c>
      <c r="BG135" s="226">
        <f>IF(N135="zákl. přenesená",J135,0)</f>
        <v>0</v>
      </c>
      <c r="BH135" s="226">
        <f>IF(N135="sníž. přenesená",J135,0)</f>
        <v>0</v>
      </c>
      <c r="BI135" s="226">
        <f>IF(N135="nulová",J135,0)</f>
        <v>0</v>
      </c>
      <c r="BJ135" s="15" t="s">
        <v>81</v>
      </c>
      <c r="BK135" s="226">
        <f>ROUND(I135*H135,2)</f>
        <v>0</v>
      </c>
      <c r="BL135" s="15" t="s">
        <v>127</v>
      </c>
      <c r="BM135" s="225" t="s">
        <v>134</v>
      </c>
    </row>
    <row r="136" s="2" customFormat="1" ht="24.15" customHeight="1">
      <c r="A136" s="36"/>
      <c r="B136" s="37"/>
      <c r="C136" s="213" t="s">
        <v>127</v>
      </c>
      <c r="D136" s="213" t="s">
        <v>123</v>
      </c>
      <c r="E136" s="214" t="s">
        <v>135</v>
      </c>
      <c r="F136" s="215" t="s">
        <v>136</v>
      </c>
      <c r="G136" s="216" t="s">
        <v>126</v>
      </c>
      <c r="H136" s="217">
        <v>18</v>
      </c>
      <c r="I136" s="218"/>
      <c r="J136" s="219">
        <f>ROUND(I136*H136,2)</f>
        <v>0</v>
      </c>
      <c r="K136" s="220"/>
      <c r="L136" s="42"/>
      <c r="M136" s="221" t="s">
        <v>1</v>
      </c>
      <c r="N136" s="222" t="s">
        <v>39</v>
      </c>
      <c r="O136" s="89"/>
      <c r="P136" s="223">
        <f>O136*H136</f>
        <v>0</v>
      </c>
      <c r="Q136" s="223">
        <v>0</v>
      </c>
      <c r="R136" s="223">
        <f>Q136*H136</f>
        <v>0</v>
      </c>
      <c r="S136" s="223">
        <v>0</v>
      </c>
      <c r="T136" s="224">
        <f>S136*H136</f>
        <v>0</v>
      </c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R136" s="225" t="s">
        <v>127</v>
      </c>
      <c r="AT136" s="225" t="s">
        <v>123</v>
      </c>
      <c r="AU136" s="225" t="s">
        <v>83</v>
      </c>
      <c r="AY136" s="15" t="s">
        <v>121</v>
      </c>
      <c r="BE136" s="226">
        <f>IF(N136="základní",J136,0)</f>
        <v>0</v>
      </c>
      <c r="BF136" s="226">
        <f>IF(N136="snížená",J136,0)</f>
        <v>0</v>
      </c>
      <c r="BG136" s="226">
        <f>IF(N136="zákl. přenesená",J136,0)</f>
        <v>0</v>
      </c>
      <c r="BH136" s="226">
        <f>IF(N136="sníž. přenesená",J136,0)</f>
        <v>0</v>
      </c>
      <c r="BI136" s="226">
        <f>IF(N136="nulová",J136,0)</f>
        <v>0</v>
      </c>
      <c r="BJ136" s="15" t="s">
        <v>81</v>
      </c>
      <c r="BK136" s="226">
        <f>ROUND(I136*H136,2)</f>
        <v>0</v>
      </c>
      <c r="BL136" s="15" t="s">
        <v>127</v>
      </c>
      <c r="BM136" s="225" t="s">
        <v>137</v>
      </c>
    </row>
    <row r="137" s="2" customFormat="1" ht="24.15" customHeight="1">
      <c r="A137" s="36"/>
      <c r="B137" s="37"/>
      <c r="C137" s="213" t="s">
        <v>138</v>
      </c>
      <c r="D137" s="213" t="s">
        <v>123</v>
      </c>
      <c r="E137" s="214" t="s">
        <v>139</v>
      </c>
      <c r="F137" s="215" t="s">
        <v>140</v>
      </c>
      <c r="G137" s="216" t="s">
        <v>126</v>
      </c>
      <c r="H137" s="217">
        <v>38.450000000000003</v>
      </c>
      <c r="I137" s="218"/>
      <c r="J137" s="219">
        <f>ROUND(I137*H137,2)</f>
        <v>0</v>
      </c>
      <c r="K137" s="220"/>
      <c r="L137" s="42"/>
      <c r="M137" s="221" t="s">
        <v>1</v>
      </c>
      <c r="N137" s="222" t="s">
        <v>39</v>
      </c>
      <c r="O137" s="89"/>
      <c r="P137" s="223">
        <f>O137*H137</f>
        <v>0</v>
      </c>
      <c r="Q137" s="223">
        <v>0</v>
      </c>
      <c r="R137" s="223">
        <f>Q137*H137</f>
        <v>0</v>
      </c>
      <c r="S137" s="223">
        <v>0</v>
      </c>
      <c r="T137" s="224">
        <f>S137*H137</f>
        <v>0</v>
      </c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R137" s="225" t="s">
        <v>127</v>
      </c>
      <c r="AT137" s="225" t="s">
        <v>123</v>
      </c>
      <c r="AU137" s="225" t="s">
        <v>83</v>
      </c>
      <c r="AY137" s="15" t="s">
        <v>121</v>
      </c>
      <c r="BE137" s="226">
        <f>IF(N137="základní",J137,0)</f>
        <v>0</v>
      </c>
      <c r="BF137" s="226">
        <f>IF(N137="snížená",J137,0)</f>
        <v>0</v>
      </c>
      <c r="BG137" s="226">
        <f>IF(N137="zákl. přenesená",J137,0)</f>
        <v>0</v>
      </c>
      <c r="BH137" s="226">
        <f>IF(N137="sníž. přenesená",J137,0)</f>
        <v>0</v>
      </c>
      <c r="BI137" s="226">
        <f>IF(N137="nulová",J137,0)</f>
        <v>0</v>
      </c>
      <c r="BJ137" s="15" t="s">
        <v>81</v>
      </c>
      <c r="BK137" s="226">
        <f>ROUND(I137*H137,2)</f>
        <v>0</v>
      </c>
      <c r="BL137" s="15" t="s">
        <v>127</v>
      </c>
      <c r="BM137" s="225" t="s">
        <v>141</v>
      </c>
    </row>
    <row r="138" s="2" customFormat="1" ht="24.15" customHeight="1">
      <c r="A138" s="36"/>
      <c r="B138" s="37"/>
      <c r="C138" s="213" t="s">
        <v>142</v>
      </c>
      <c r="D138" s="213" t="s">
        <v>123</v>
      </c>
      <c r="E138" s="214" t="s">
        <v>143</v>
      </c>
      <c r="F138" s="215" t="s">
        <v>144</v>
      </c>
      <c r="G138" s="216" t="s">
        <v>126</v>
      </c>
      <c r="H138" s="217">
        <v>43.450000000000003</v>
      </c>
      <c r="I138" s="218"/>
      <c r="J138" s="219">
        <f>ROUND(I138*H138,2)</f>
        <v>0</v>
      </c>
      <c r="K138" s="220"/>
      <c r="L138" s="42"/>
      <c r="M138" s="221" t="s">
        <v>1</v>
      </c>
      <c r="N138" s="222" t="s">
        <v>39</v>
      </c>
      <c r="O138" s="89"/>
      <c r="P138" s="223">
        <f>O138*H138</f>
        <v>0</v>
      </c>
      <c r="Q138" s="223">
        <v>0</v>
      </c>
      <c r="R138" s="223">
        <f>Q138*H138</f>
        <v>0</v>
      </c>
      <c r="S138" s="223">
        <v>0</v>
      </c>
      <c r="T138" s="224">
        <f>S138*H138</f>
        <v>0</v>
      </c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R138" s="225" t="s">
        <v>127</v>
      </c>
      <c r="AT138" s="225" t="s">
        <v>123</v>
      </c>
      <c r="AU138" s="225" t="s">
        <v>83</v>
      </c>
      <c r="AY138" s="15" t="s">
        <v>121</v>
      </c>
      <c r="BE138" s="226">
        <f>IF(N138="základní",J138,0)</f>
        <v>0</v>
      </c>
      <c r="BF138" s="226">
        <f>IF(N138="snížená",J138,0)</f>
        <v>0</v>
      </c>
      <c r="BG138" s="226">
        <f>IF(N138="zákl. přenesená",J138,0)</f>
        <v>0</v>
      </c>
      <c r="BH138" s="226">
        <f>IF(N138="sníž. přenesená",J138,0)</f>
        <v>0</v>
      </c>
      <c r="BI138" s="226">
        <f>IF(N138="nulová",J138,0)</f>
        <v>0</v>
      </c>
      <c r="BJ138" s="15" t="s">
        <v>81</v>
      </c>
      <c r="BK138" s="226">
        <f>ROUND(I138*H138,2)</f>
        <v>0</v>
      </c>
      <c r="BL138" s="15" t="s">
        <v>127</v>
      </c>
      <c r="BM138" s="225" t="s">
        <v>145</v>
      </c>
    </row>
    <row r="139" s="2" customFormat="1" ht="14.4" customHeight="1">
      <c r="A139" s="36"/>
      <c r="B139" s="37"/>
      <c r="C139" s="213" t="s">
        <v>146</v>
      </c>
      <c r="D139" s="213" t="s">
        <v>123</v>
      </c>
      <c r="E139" s="214" t="s">
        <v>147</v>
      </c>
      <c r="F139" s="215" t="s">
        <v>148</v>
      </c>
      <c r="G139" s="216" t="s">
        <v>126</v>
      </c>
      <c r="H139" s="217">
        <v>38.450000000000003</v>
      </c>
      <c r="I139" s="218"/>
      <c r="J139" s="219">
        <f>ROUND(I139*H139,2)</f>
        <v>0</v>
      </c>
      <c r="K139" s="220"/>
      <c r="L139" s="42"/>
      <c r="M139" s="221" t="s">
        <v>1</v>
      </c>
      <c r="N139" s="222" t="s">
        <v>39</v>
      </c>
      <c r="O139" s="89"/>
      <c r="P139" s="223">
        <f>O139*H139</f>
        <v>0</v>
      </c>
      <c r="Q139" s="223">
        <v>0</v>
      </c>
      <c r="R139" s="223">
        <f>Q139*H139</f>
        <v>0</v>
      </c>
      <c r="S139" s="223">
        <v>0</v>
      </c>
      <c r="T139" s="224">
        <f>S139*H139</f>
        <v>0</v>
      </c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R139" s="225" t="s">
        <v>127</v>
      </c>
      <c r="AT139" s="225" t="s">
        <v>123</v>
      </c>
      <c r="AU139" s="225" t="s">
        <v>83</v>
      </c>
      <c r="AY139" s="15" t="s">
        <v>121</v>
      </c>
      <c r="BE139" s="226">
        <f>IF(N139="základní",J139,0)</f>
        <v>0</v>
      </c>
      <c r="BF139" s="226">
        <f>IF(N139="snížená",J139,0)</f>
        <v>0</v>
      </c>
      <c r="BG139" s="226">
        <f>IF(N139="zákl. přenesená",J139,0)</f>
        <v>0</v>
      </c>
      <c r="BH139" s="226">
        <f>IF(N139="sníž. přenesená",J139,0)</f>
        <v>0</v>
      </c>
      <c r="BI139" s="226">
        <f>IF(N139="nulová",J139,0)</f>
        <v>0</v>
      </c>
      <c r="BJ139" s="15" t="s">
        <v>81</v>
      </c>
      <c r="BK139" s="226">
        <f>ROUND(I139*H139,2)</f>
        <v>0</v>
      </c>
      <c r="BL139" s="15" t="s">
        <v>127</v>
      </c>
      <c r="BM139" s="225" t="s">
        <v>149</v>
      </c>
    </row>
    <row r="140" s="2" customFormat="1" ht="24.15" customHeight="1">
      <c r="A140" s="36"/>
      <c r="B140" s="37"/>
      <c r="C140" s="213" t="s">
        <v>134</v>
      </c>
      <c r="D140" s="213" t="s">
        <v>123</v>
      </c>
      <c r="E140" s="214" t="s">
        <v>150</v>
      </c>
      <c r="F140" s="215" t="s">
        <v>151</v>
      </c>
      <c r="G140" s="216" t="s">
        <v>152</v>
      </c>
      <c r="H140" s="217">
        <v>76.900000000000006</v>
      </c>
      <c r="I140" s="218"/>
      <c r="J140" s="219">
        <f>ROUND(I140*H140,2)</f>
        <v>0</v>
      </c>
      <c r="K140" s="220"/>
      <c r="L140" s="42"/>
      <c r="M140" s="221" t="s">
        <v>1</v>
      </c>
      <c r="N140" s="222" t="s">
        <v>39</v>
      </c>
      <c r="O140" s="89"/>
      <c r="P140" s="223">
        <f>O140*H140</f>
        <v>0</v>
      </c>
      <c r="Q140" s="223">
        <v>0</v>
      </c>
      <c r="R140" s="223">
        <f>Q140*H140</f>
        <v>0</v>
      </c>
      <c r="S140" s="223">
        <v>0</v>
      </c>
      <c r="T140" s="224">
        <f>S140*H140</f>
        <v>0</v>
      </c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R140" s="225" t="s">
        <v>127</v>
      </c>
      <c r="AT140" s="225" t="s">
        <v>123</v>
      </c>
      <c r="AU140" s="225" t="s">
        <v>83</v>
      </c>
      <c r="AY140" s="15" t="s">
        <v>121</v>
      </c>
      <c r="BE140" s="226">
        <f>IF(N140="základní",J140,0)</f>
        <v>0</v>
      </c>
      <c r="BF140" s="226">
        <f>IF(N140="snížená",J140,0)</f>
        <v>0</v>
      </c>
      <c r="BG140" s="226">
        <f>IF(N140="zákl. přenesená",J140,0)</f>
        <v>0</v>
      </c>
      <c r="BH140" s="226">
        <f>IF(N140="sníž. přenesená",J140,0)</f>
        <v>0</v>
      </c>
      <c r="BI140" s="226">
        <f>IF(N140="nulová",J140,0)</f>
        <v>0</v>
      </c>
      <c r="BJ140" s="15" t="s">
        <v>81</v>
      </c>
      <c r="BK140" s="226">
        <f>ROUND(I140*H140,2)</f>
        <v>0</v>
      </c>
      <c r="BL140" s="15" t="s">
        <v>127</v>
      </c>
      <c r="BM140" s="225" t="s">
        <v>153</v>
      </c>
    </row>
    <row r="141" s="2" customFormat="1" ht="14.4" customHeight="1">
      <c r="A141" s="36"/>
      <c r="B141" s="37"/>
      <c r="C141" s="213" t="s">
        <v>154</v>
      </c>
      <c r="D141" s="213" t="s">
        <v>123</v>
      </c>
      <c r="E141" s="214" t="s">
        <v>155</v>
      </c>
      <c r="F141" s="215" t="s">
        <v>156</v>
      </c>
      <c r="G141" s="216" t="s">
        <v>126</v>
      </c>
      <c r="H141" s="217">
        <v>5</v>
      </c>
      <c r="I141" s="218"/>
      <c r="J141" s="219">
        <f>ROUND(I141*H141,2)</f>
        <v>0</v>
      </c>
      <c r="K141" s="220"/>
      <c r="L141" s="42"/>
      <c r="M141" s="221" t="s">
        <v>1</v>
      </c>
      <c r="N141" s="222" t="s">
        <v>39</v>
      </c>
      <c r="O141" s="89"/>
      <c r="P141" s="223">
        <f>O141*H141</f>
        <v>0</v>
      </c>
      <c r="Q141" s="223">
        <v>0</v>
      </c>
      <c r="R141" s="223">
        <f>Q141*H141</f>
        <v>0</v>
      </c>
      <c r="S141" s="223">
        <v>0</v>
      </c>
      <c r="T141" s="224">
        <f>S141*H141</f>
        <v>0</v>
      </c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R141" s="225" t="s">
        <v>127</v>
      </c>
      <c r="AT141" s="225" t="s">
        <v>123</v>
      </c>
      <c r="AU141" s="225" t="s">
        <v>83</v>
      </c>
      <c r="AY141" s="15" t="s">
        <v>121</v>
      </c>
      <c r="BE141" s="226">
        <f>IF(N141="základní",J141,0)</f>
        <v>0</v>
      </c>
      <c r="BF141" s="226">
        <f>IF(N141="snížená",J141,0)</f>
        <v>0</v>
      </c>
      <c r="BG141" s="226">
        <f>IF(N141="zákl. přenesená",J141,0)</f>
        <v>0</v>
      </c>
      <c r="BH141" s="226">
        <f>IF(N141="sníž. přenesená",J141,0)</f>
        <v>0</v>
      </c>
      <c r="BI141" s="226">
        <f>IF(N141="nulová",J141,0)</f>
        <v>0</v>
      </c>
      <c r="BJ141" s="15" t="s">
        <v>81</v>
      </c>
      <c r="BK141" s="226">
        <f>ROUND(I141*H141,2)</f>
        <v>0</v>
      </c>
      <c r="BL141" s="15" t="s">
        <v>127</v>
      </c>
      <c r="BM141" s="225" t="s">
        <v>157</v>
      </c>
    </row>
    <row r="142" s="2" customFormat="1" ht="24.15" customHeight="1">
      <c r="A142" s="36"/>
      <c r="B142" s="37"/>
      <c r="C142" s="213" t="s">
        <v>137</v>
      </c>
      <c r="D142" s="213" t="s">
        <v>123</v>
      </c>
      <c r="E142" s="214" t="s">
        <v>158</v>
      </c>
      <c r="F142" s="215" t="s">
        <v>159</v>
      </c>
      <c r="G142" s="216" t="s">
        <v>126</v>
      </c>
      <c r="H142" s="217">
        <v>19</v>
      </c>
      <c r="I142" s="218"/>
      <c r="J142" s="219">
        <f>ROUND(I142*H142,2)</f>
        <v>0</v>
      </c>
      <c r="K142" s="220"/>
      <c r="L142" s="42"/>
      <c r="M142" s="221" t="s">
        <v>1</v>
      </c>
      <c r="N142" s="222" t="s">
        <v>39</v>
      </c>
      <c r="O142" s="89"/>
      <c r="P142" s="223">
        <f>O142*H142</f>
        <v>0</v>
      </c>
      <c r="Q142" s="223">
        <v>0</v>
      </c>
      <c r="R142" s="223">
        <f>Q142*H142</f>
        <v>0</v>
      </c>
      <c r="S142" s="223">
        <v>0</v>
      </c>
      <c r="T142" s="224">
        <f>S142*H142</f>
        <v>0</v>
      </c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R142" s="225" t="s">
        <v>127</v>
      </c>
      <c r="AT142" s="225" t="s">
        <v>123</v>
      </c>
      <c r="AU142" s="225" t="s">
        <v>83</v>
      </c>
      <c r="AY142" s="15" t="s">
        <v>121</v>
      </c>
      <c r="BE142" s="226">
        <f>IF(N142="základní",J142,0)</f>
        <v>0</v>
      </c>
      <c r="BF142" s="226">
        <f>IF(N142="snížená",J142,0)</f>
        <v>0</v>
      </c>
      <c r="BG142" s="226">
        <f>IF(N142="zákl. přenesená",J142,0)</f>
        <v>0</v>
      </c>
      <c r="BH142" s="226">
        <f>IF(N142="sníž. přenesená",J142,0)</f>
        <v>0</v>
      </c>
      <c r="BI142" s="226">
        <f>IF(N142="nulová",J142,0)</f>
        <v>0</v>
      </c>
      <c r="BJ142" s="15" t="s">
        <v>81</v>
      </c>
      <c r="BK142" s="226">
        <f>ROUND(I142*H142,2)</f>
        <v>0</v>
      </c>
      <c r="BL142" s="15" t="s">
        <v>127</v>
      </c>
      <c r="BM142" s="225" t="s">
        <v>160</v>
      </c>
    </row>
    <row r="143" s="2" customFormat="1" ht="14.4" customHeight="1">
      <c r="A143" s="36"/>
      <c r="B143" s="37"/>
      <c r="C143" s="227" t="s">
        <v>161</v>
      </c>
      <c r="D143" s="227" t="s">
        <v>162</v>
      </c>
      <c r="E143" s="228" t="s">
        <v>163</v>
      </c>
      <c r="F143" s="229" t="s">
        <v>164</v>
      </c>
      <c r="G143" s="230" t="s">
        <v>152</v>
      </c>
      <c r="H143" s="231">
        <v>50.5</v>
      </c>
      <c r="I143" s="232"/>
      <c r="J143" s="233">
        <f>ROUND(I143*H143,2)</f>
        <v>0</v>
      </c>
      <c r="K143" s="234"/>
      <c r="L143" s="235"/>
      <c r="M143" s="236" t="s">
        <v>1</v>
      </c>
      <c r="N143" s="237" t="s">
        <v>39</v>
      </c>
      <c r="O143" s="89"/>
      <c r="P143" s="223">
        <f>O143*H143</f>
        <v>0</v>
      </c>
      <c r="Q143" s="223">
        <v>1</v>
      </c>
      <c r="R143" s="223">
        <f>Q143*H143</f>
        <v>50.5</v>
      </c>
      <c r="S143" s="223">
        <v>0</v>
      </c>
      <c r="T143" s="224">
        <f>S143*H143</f>
        <v>0</v>
      </c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R143" s="225" t="s">
        <v>134</v>
      </c>
      <c r="AT143" s="225" t="s">
        <v>162</v>
      </c>
      <c r="AU143" s="225" t="s">
        <v>83</v>
      </c>
      <c r="AY143" s="15" t="s">
        <v>121</v>
      </c>
      <c r="BE143" s="226">
        <f>IF(N143="základní",J143,0)</f>
        <v>0</v>
      </c>
      <c r="BF143" s="226">
        <f>IF(N143="snížená",J143,0)</f>
        <v>0</v>
      </c>
      <c r="BG143" s="226">
        <f>IF(N143="zákl. přenesená",J143,0)</f>
        <v>0</v>
      </c>
      <c r="BH143" s="226">
        <f>IF(N143="sníž. přenesená",J143,0)</f>
        <v>0</v>
      </c>
      <c r="BI143" s="226">
        <f>IF(N143="nulová",J143,0)</f>
        <v>0</v>
      </c>
      <c r="BJ143" s="15" t="s">
        <v>81</v>
      </c>
      <c r="BK143" s="226">
        <f>ROUND(I143*H143,2)</f>
        <v>0</v>
      </c>
      <c r="BL143" s="15" t="s">
        <v>127</v>
      </c>
      <c r="BM143" s="225" t="s">
        <v>165</v>
      </c>
    </row>
    <row r="144" s="2" customFormat="1" ht="24.15" customHeight="1">
      <c r="A144" s="36"/>
      <c r="B144" s="37"/>
      <c r="C144" s="213" t="s">
        <v>166</v>
      </c>
      <c r="D144" s="213" t="s">
        <v>123</v>
      </c>
      <c r="E144" s="214" t="s">
        <v>167</v>
      </c>
      <c r="F144" s="215" t="s">
        <v>168</v>
      </c>
      <c r="G144" s="216" t="s">
        <v>169</v>
      </c>
      <c r="H144" s="217">
        <v>35</v>
      </c>
      <c r="I144" s="218"/>
      <c r="J144" s="219">
        <f>ROUND(I144*H144,2)</f>
        <v>0</v>
      </c>
      <c r="K144" s="220"/>
      <c r="L144" s="42"/>
      <c r="M144" s="221" t="s">
        <v>1</v>
      </c>
      <c r="N144" s="222" t="s">
        <v>39</v>
      </c>
      <c r="O144" s="89"/>
      <c r="P144" s="223">
        <f>O144*H144</f>
        <v>0</v>
      </c>
      <c r="Q144" s="223">
        <v>0</v>
      </c>
      <c r="R144" s="223">
        <f>Q144*H144</f>
        <v>0</v>
      </c>
      <c r="S144" s="223">
        <v>0</v>
      </c>
      <c r="T144" s="224">
        <f>S144*H144</f>
        <v>0</v>
      </c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R144" s="225" t="s">
        <v>127</v>
      </c>
      <c r="AT144" s="225" t="s">
        <v>123</v>
      </c>
      <c r="AU144" s="225" t="s">
        <v>83</v>
      </c>
      <c r="AY144" s="15" t="s">
        <v>121</v>
      </c>
      <c r="BE144" s="226">
        <f>IF(N144="základní",J144,0)</f>
        <v>0</v>
      </c>
      <c r="BF144" s="226">
        <f>IF(N144="snížená",J144,0)</f>
        <v>0</v>
      </c>
      <c r="BG144" s="226">
        <f>IF(N144="zákl. přenesená",J144,0)</f>
        <v>0</v>
      </c>
      <c r="BH144" s="226">
        <f>IF(N144="sníž. přenesená",J144,0)</f>
        <v>0</v>
      </c>
      <c r="BI144" s="226">
        <f>IF(N144="nulová",J144,0)</f>
        <v>0</v>
      </c>
      <c r="BJ144" s="15" t="s">
        <v>81</v>
      </c>
      <c r="BK144" s="226">
        <f>ROUND(I144*H144,2)</f>
        <v>0</v>
      </c>
      <c r="BL144" s="15" t="s">
        <v>127</v>
      </c>
      <c r="BM144" s="225" t="s">
        <v>170</v>
      </c>
    </row>
    <row r="145" s="2" customFormat="1" ht="24.15" customHeight="1">
      <c r="A145" s="36"/>
      <c r="B145" s="37"/>
      <c r="C145" s="213" t="s">
        <v>171</v>
      </c>
      <c r="D145" s="213" t="s">
        <v>123</v>
      </c>
      <c r="E145" s="214" t="s">
        <v>172</v>
      </c>
      <c r="F145" s="215" t="s">
        <v>173</v>
      </c>
      <c r="G145" s="216" t="s">
        <v>169</v>
      </c>
      <c r="H145" s="217">
        <v>35</v>
      </c>
      <c r="I145" s="218"/>
      <c r="J145" s="219">
        <f>ROUND(I145*H145,2)</f>
        <v>0</v>
      </c>
      <c r="K145" s="220"/>
      <c r="L145" s="42"/>
      <c r="M145" s="221" t="s">
        <v>1</v>
      </c>
      <c r="N145" s="222" t="s">
        <v>39</v>
      </c>
      <c r="O145" s="89"/>
      <c r="P145" s="223">
        <f>O145*H145</f>
        <v>0</v>
      </c>
      <c r="Q145" s="223">
        <v>0</v>
      </c>
      <c r="R145" s="223">
        <f>Q145*H145</f>
        <v>0</v>
      </c>
      <c r="S145" s="223">
        <v>0</v>
      </c>
      <c r="T145" s="224">
        <f>S145*H145</f>
        <v>0</v>
      </c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R145" s="225" t="s">
        <v>127</v>
      </c>
      <c r="AT145" s="225" t="s">
        <v>123</v>
      </c>
      <c r="AU145" s="225" t="s">
        <v>83</v>
      </c>
      <c r="AY145" s="15" t="s">
        <v>121</v>
      </c>
      <c r="BE145" s="226">
        <f>IF(N145="základní",J145,0)</f>
        <v>0</v>
      </c>
      <c r="BF145" s="226">
        <f>IF(N145="snížená",J145,0)</f>
        <v>0</v>
      </c>
      <c r="BG145" s="226">
        <f>IF(N145="zákl. přenesená",J145,0)</f>
        <v>0</v>
      </c>
      <c r="BH145" s="226">
        <f>IF(N145="sníž. přenesená",J145,0)</f>
        <v>0</v>
      </c>
      <c r="BI145" s="226">
        <f>IF(N145="nulová",J145,0)</f>
        <v>0</v>
      </c>
      <c r="BJ145" s="15" t="s">
        <v>81</v>
      </c>
      <c r="BK145" s="226">
        <f>ROUND(I145*H145,2)</f>
        <v>0</v>
      </c>
      <c r="BL145" s="15" t="s">
        <v>127</v>
      </c>
      <c r="BM145" s="225" t="s">
        <v>174</v>
      </c>
    </row>
    <row r="146" s="2" customFormat="1" ht="14.4" customHeight="1">
      <c r="A146" s="36"/>
      <c r="B146" s="37"/>
      <c r="C146" s="227" t="s">
        <v>175</v>
      </c>
      <c r="D146" s="227" t="s">
        <v>162</v>
      </c>
      <c r="E146" s="228" t="s">
        <v>176</v>
      </c>
      <c r="F146" s="229" t="s">
        <v>177</v>
      </c>
      <c r="G146" s="230" t="s">
        <v>178</v>
      </c>
      <c r="H146" s="231">
        <v>2.3999999999999999</v>
      </c>
      <c r="I146" s="232"/>
      <c r="J146" s="233">
        <f>ROUND(I146*H146,2)</f>
        <v>0</v>
      </c>
      <c r="K146" s="234"/>
      <c r="L146" s="235"/>
      <c r="M146" s="236" t="s">
        <v>1</v>
      </c>
      <c r="N146" s="237" t="s">
        <v>39</v>
      </c>
      <c r="O146" s="89"/>
      <c r="P146" s="223">
        <f>O146*H146</f>
        <v>0</v>
      </c>
      <c r="Q146" s="223">
        <v>0.001</v>
      </c>
      <c r="R146" s="223">
        <f>Q146*H146</f>
        <v>0.0023999999999999998</v>
      </c>
      <c r="S146" s="223">
        <v>0</v>
      </c>
      <c r="T146" s="224">
        <f>S146*H146</f>
        <v>0</v>
      </c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R146" s="225" t="s">
        <v>134</v>
      </c>
      <c r="AT146" s="225" t="s">
        <v>162</v>
      </c>
      <c r="AU146" s="225" t="s">
        <v>83</v>
      </c>
      <c r="AY146" s="15" t="s">
        <v>121</v>
      </c>
      <c r="BE146" s="226">
        <f>IF(N146="základní",J146,0)</f>
        <v>0</v>
      </c>
      <c r="BF146" s="226">
        <f>IF(N146="snížená",J146,0)</f>
        <v>0</v>
      </c>
      <c r="BG146" s="226">
        <f>IF(N146="zákl. přenesená",J146,0)</f>
        <v>0</v>
      </c>
      <c r="BH146" s="226">
        <f>IF(N146="sníž. přenesená",J146,0)</f>
        <v>0</v>
      </c>
      <c r="BI146" s="226">
        <f>IF(N146="nulová",J146,0)</f>
        <v>0</v>
      </c>
      <c r="BJ146" s="15" t="s">
        <v>81</v>
      </c>
      <c r="BK146" s="226">
        <f>ROUND(I146*H146,2)</f>
        <v>0</v>
      </c>
      <c r="BL146" s="15" t="s">
        <v>127</v>
      </c>
      <c r="BM146" s="225" t="s">
        <v>179</v>
      </c>
    </row>
    <row r="147" s="2" customFormat="1" ht="14.4" customHeight="1">
      <c r="A147" s="36"/>
      <c r="B147" s="37"/>
      <c r="C147" s="227" t="s">
        <v>8</v>
      </c>
      <c r="D147" s="227" t="s">
        <v>162</v>
      </c>
      <c r="E147" s="228" t="s">
        <v>180</v>
      </c>
      <c r="F147" s="229" t="s">
        <v>181</v>
      </c>
      <c r="G147" s="230" t="s">
        <v>182</v>
      </c>
      <c r="H147" s="231">
        <v>18</v>
      </c>
      <c r="I147" s="232"/>
      <c r="J147" s="233">
        <f>ROUND(I147*H147,2)</f>
        <v>0</v>
      </c>
      <c r="K147" s="234"/>
      <c r="L147" s="235"/>
      <c r="M147" s="236" t="s">
        <v>1</v>
      </c>
      <c r="N147" s="237" t="s">
        <v>39</v>
      </c>
      <c r="O147" s="89"/>
      <c r="P147" s="223">
        <f>O147*H147</f>
        <v>0</v>
      </c>
      <c r="Q147" s="223">
        <v>0</v>
      </c>
      <c r="R147" s="223">
        <f>Q147*H147</f>
        <v>0</v>
      </c>
      <c r="S147" s="223">
        <v>0</v>
      </c>
      <c r="T147" s="224">
        <f>S147*H147</f>
        <v>0</v>
      </c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R147" s="225" t="s">
        <v>134</v>
      </c>
      <c r="AT147" s="225" t="s">
        <v>162</v>
      </c>
      <c r="AU147" s="225" t="s">
        <v>83</v>
      </c>
      <c r="AY147" s="15" t="s">
        <v>121</v>
      </c>
      <c r="BE147" s="226">
        <f>IF(N147="základní",J147,0)</f>
        <v>0</v>
      </c>
      <c r="BF147" s="226">
        <f>IF(N147="snížená",J147,0)</f>
        <v>0</v>
      </c>
      <c r="BG147" s="226">
        <f>IF(N147="zákl. přenesená",J147,0)</f>
        <v>0</v>
      </c>
      <c r="BH147" s="226">
        <f>IF(N147="sníž. přenesená",J147,0)</f>
        <v>0</v>
      </c>
      <c r="BI147" s="226">
        <f>IF(N147="nulová",J147,0)</f>
        <v>0</v>
      </c>
      <c r="BJ147" s="15" t="s">
        <v>81</v>
      </c>
      <c r="BK147" s="226">
        <f>ROUND(I147*H147,2)</f>
        <v>0</v>
      </c>
      <c r="BL147" s="15" t="s">
        <v>127</v>
      </c>
      <c r="BM147" s="225" t="s">
        <v>183</v>
      </c>
    </row>
    <row r="148" s="2" customFormat="1" ht="14.4" customHeight="1">
      <c r="A148" s="36"/>
      <c r="B148" s="37"/>
      <c r="C148" s="227" t="s">
        <v>184</v>
      </c>
      <c r="D148" s="227" t="s">
        <v>162</v>
      </c>
      <c r="E148" s="228" t="s">
        <v>185</v>
      </c>
      <c r="F148" s="229" t="s">
        <v>186</v>
      </c>
      <c r="G148" s="230" t="s">
        <v>182</v>
      </c>
      <c r="H148" s="231">
        <v>1</v>
      </c>
      <c r="I148" s="232"/>
      <c r="J148" s="233">
        <f>ROUND(I148*H148,2)</f>
        <v>0</v>
      </c>
      <c r="K148" s="234"/>
      <c r="L148" s="235"/>
      <c r="M148" s="236" t="s">
        <v>1</v>
      </c>
      <c r="N148" s="237" t="s">
        <v>39</v>
      </c>
      <c r="O148" s="89"/>
      <c r="P148" s="223">
        <f>O148*H148</f>
        <v>0</v>
      </c>
      <c r="Q148" s="223">
        <v>0</v>
      </c>
      <c r="R148" s="223">
        <f>Q148*H148</f>
        <v>0</v>
      </c>
      <c r="S148" s="223">
        <v>0</v>
      </c>
      <c r="T148" s="224">
        <f>S148*H148</f>
        <v>0</v>
      </c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R148" s="225" t="s">
        <v>134</v>
      </c>
      <c r="AT148" s="225" t="s">
        <v>162</v>
      </c>
      <c r="AU148" s="225" t="s">
        <v>83</v>
      </c>
      <c r="AY148" s="15" t="s">
        <v>121</v>
      </c>
      <c r="BE148" s="226">
        <f>IF(N148="základní",J148,0)</f>
        <v>0</v>
      </c>
      <c r="BF148" s="226">
        <f>IF(N148="snížená",J148,0)</f>
        <v>0</v>
      </c>
      <c r="BG148" s="226">
        <f>IF(N148="zákl. přenesená",J148,0)</f>
        <v>0</v>
      </c>
      <c r="BH148" s="226">
        <f>IF(N148="sníž. přenesená",J148,0)</f>
        <v>0</v>
      </c>
      <c r="BI148" s="226">
        <f>IF(N148="nulová",J148,0)</f>
        <v>0</v>
      </c>
      <c r="BJ148" s="15" t="s">
        <v>81</v>
      </c>
      <c r="BK148" s="226">
        <f>ROUND(I148*H148,2)</f>
        <v>0</v>
      </c>
      <c r="BL148" s="15" t="s">
        <v>127</v>
      </c>
      <c r="BM148" s="225" t="s">
        <v>187</v>
      </c>
    </row>
    <row r="149" s="2" customFormat="1" ht="14.4" customHeight="1">
      <c r="A149" s="36"/>
      <c r="B149" s="37"/>
      <c r="C149" s="227" t="s">
        <v>188</v>
      </c>
      <c r="D149" s="227" t="s">
        <v>162</v>
      </c>
      <c r="E149" s="228" t="s">
        <v>189</v>
      </c>
      <c r="F149" s="229" t="s">
        <v>190</v>
      </c>
      <c r="G149" s="230" t="s">
        <v>182</v>
      </c>
      <c r="H149" s="231">
        <v>1</v>
      </c>
      <c r="I149" s="232"/>
      <c r="J149" s="233">
        <f>ROUND(I149*H149,2)</f>
        <v>0</v>
      </c>
      <c r="K149" s="234"/>
      <c r="L149" s="235"/>
      <c r="M149" s="236" t="s">
        <v>1</v>
      </c>
      <c r="N149" s="237" t="s">
        <v>39</v>
      </c>
      <c r="O149" s="89"/>
      <c r="P149" s="223">
        <f>O149*H149</f>
        <v>0</v>
      </c>
      <c r="Q149" s="223">
        <v>0</v>
      </c>
      <c r="R149" s="223">
        <f>Q149*H149</f>
        <v>0</v>
      </c>
      <c r="S149" s="223">
        <v>0</v>
      </c>
      <c r="T149" s="224">
        <f>S149*H149</f>
        <v>0</v>
      </c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R149" s="225" t="s">
        <v>134</v>
      </c>
      <c r="AT149" s="225" t="s">
        <v>162</v>
      </c>
      <c r="AU149" s="225" t="s">
        <v>83</v>
      </c>
      <c r="AY149" s="15" t="s">
        <v>121</v>
      </c>
      <c r="BE149" s="226">
        <f>IF(N149="základní",J149,0)</f>
        <v>0</v>
      </c>
      <c r="BF149" s="226">
        <f>IF(N149="snížená",J149,0)</f>
        <v>0</v>
      </c>
      <c r="BG149" s="226">
        <f>IF(N149="zákl. přenesená",J149,0)</f>
        <v>0</v>
      </c>
      <c r="BH149" s="226">
        <f>IF(N149="sníž. přenesená",J149,0)</f>
        <v>0</v>
      </c>
      <c r="BI149" s="226">
        <f>IF(N149="nulová",J149,0)</f>
        <v>0</v>
      </c>
      <c r="BJ149" s="15" t="s">
        <v>81</v>
      </c>
      <c r="BK149" s="226">
        <f>ROUND(I149*H149,2)</f>
        <v>0</v>
      </c>
      <c r="BL149" s="15" t="s">
        <v>127</v>
      </c>
      <c r="BM149" s="225" t="s">
        <v>191</v>
      </c>
    </row>
    <row r="150" s="12" customFormat="1" ht="22.8" customHeight="1">
      <c r="A150" s="12"/>
      <c r="B150" s="197"/>
      <c r="C150" s="198"/>
      <c r="D150" s="199" t="s">
        <v>73</v>
      </c>
      <c r="E150" s="211" t="s">
        <v>83</v>
      </c>
      <c r="F150" s="211" t="s">
        <v>192</v>
      </c>
      <c r="G150" s="198"/>
      <c r="H150" s="198"/>
      <c r="I150" s="201"/>
      <c r="J150" s="212">
        <f>BK150</f>
        <v>0</v>
      </c>
      <c r="K150" s="198"/>
      <c r="L150" s="203"/>
      <c r="M150" s="204"/>
      <c r="N150" s="205"/>
      <c r="O150" s="205"/>
      <c r="P150" s="206">
        <f>SUM(P151:P156)</f>
        <v>0</v>
      </c>
      <c r="Q150" s="205"/>
      <c r="R150" s="206">
        <f>SUM(R151:R156)</f>
        <v>41.219511707155</v>
      </c>
      <c r="S150" s="205"/>
      <c r="T150" s="207">
        <f>SUM(T151:T156)</f>
        <v>0</v>
      </c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R150" s="208" t="s">
        <v>81</v>
      </c>
      <c r="AT150" s="209" t="s">
        <v>73</v>
      </c>
      <c r="AU150" s="209" t="s">
        <v>81</v>
      </c>
      <c r="AY150" s="208" t="s">
        <v>121</v>
      </c>
      <c r="BK150" s="210">
        <f>SUM(BK151:BK156)</f>
        <v>0</v>
      </c>
    </row>
    <row r="151" s="2" customFormat="1" ht="24.15" customHeight="1">
      <c r="A151" s="36"/>
      <c r="B151" s="37"/>
      <c r="C151" s="213" t="s">
        <v>149</v>
      </c>
      <c r="D151" s="213" t="s">
        <v>123</v>
      </c>
      <c r="E151" s="214" t="s">
        <v>193</v>
      </c>
      <c r="F151" s="215" t="s">
        <v>194</v>
      </c>
      <c r="G151" s="216" t="s">
        <v>126</v>
      </c>
      <c r="H151" s="217">
        <v>4.75</v>
      </c>
      <c r="I151" s="218"/>
      <c r="J151" s="219">
        <f>ROUND(I151*H151,2)</f>
        <v>0</v>
      </c>
      <c r="K151" s="220"/>
      <c r="L151" s="42"/>
      <c r="M151" s="221" t="s">
        <v>1</v>
      </c>
      <c r="N151" s="222" t="s">
        <v>39</v>
      </c>
      <c r="O151" s="89"/>
      <c r="P151" s="223">
        <f>O151*H151</f>
        <v>0</v>
      </c>
      <c r="Q151" s="223">
        <v>2.4532922039999998</v>
      </c>
      <c r="R151" s="223">
        <f>Q151*H151</f>
        <v>11.653137968999999</v>
      </c>
      <c r="S151" s="223">
        <v>0</v>
      </c>
      <c r="T151" s="224">
        <f>S151*H151</f>
        <v>0</v>
      </c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R151" s="225" t="s">
        <v>127</v>
      </c>
      <c r="AT151" s="225" t="s">
        <v>123</v>
      </c>
      <c r="AU151" s="225" t="s">
        <v>83</v>
      </c>
      <c r="AY151" s="15" t="s">
        <v>121</v>
      </c>
      <c r="BE151" s="226">
        <f>IF(N151="základní",J151,0)</f>
        <v>0</v>
      </c>
      <c r="BF151" s="226">
        <f>IF(N151="snížená",J151,0)</f>
        <v>0</v>
      </c>
      <c r="BG151" s="226">
        <f>IF(N151="zákl. přenesená",J151,0)</f>
        <v>0</v>
      </c>
      <c r="BH151" s="226">
        <f>IF(N151="sníž. přenesená",J151,0)</f>
        <v>0</v>
      </c>
      <c r="BI151" s="226">
        <f>IF(N151="nulová",J151,0)</f>
        <v>0</v>
      </c>
      <c r="BJ151" s="15" t="s">
        <v>81</v>
      </c>
      <c r="BK151" s="226">
        <f>ROUND(I151*H151,2)</f>
        <v>0</v>
      </c>
      <c r="BL151" s="15" t="s">
        <v>127</v>
      </c>
      <c r="BM151" s="225" t="s">
        <v>195</v>
      </c>
    </row>
    <row r="152" s="2" customFormat="1" ht="14.4" customHeight="1">
      <c r="A152" s="36"/>
      <c r="B152" s="37"/>
      <c r="C152" s="213" t="s">
        <v>196</v>
      </c>
      <c r="D152" s="213" t="s">
        <v>123</v>
      </c>
      <c r="E152" s="214" t="s">
        <v>197</v>
      </c>
      <c r="F152" s="215" t="s">
        <v>198</v>
      </c>
      <c r="G152" s="216" t="s">
        <v>169</v>
      </c>
      <c r="H152" s="217">
        <v>9.125</v>
      </c>
      <c r="I152" s="218"/>
      <c r="J152" s="219">
        <f>ROUND(I152*H152,2)</f>
        <v>0</v>
      </c>
      <c r="K152" s="220"/>
      <c r="L152" s="42"/>
      <c r="M152" s="221" t="s">
        <v>1</v>
      </c>
      <c r="N152" s="222" t="s">
        <v>39</v>
      </c>
      <c r="O152" s="89"/>
      <c r="P152" s="223">
        <f>O152*H152</f>
        <v>0</v>
      </c>
      <c r="Q152" s="223">
        <v>0.00247</v>
      </c>
      <c r="R152" s="223">
        <f>Q152*H152</f>
        <v>0.02253875</v>
      </c>
      <c r="S152" s="223">
        <v>0</v>
      </c>
      <c r="T152" s="224">
        <f>S152*H152</f>
        <v>0</v>
      </c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R152" s="225" t="s">
        <v>127</v>
      </c>
      <c r="AT152" s="225" t="s">
        <v>123</v>
      </c>
      <c r="AU152" s="225" t="s">
        <v>83</v>
      </c>
      <c r="AY152" s="15" t="s">
        <v>121</v>
      </c>
      <c r="BE152" s="226">
        <f>IF(N152="základní",J152,0)</f>
        <v>0</v>
      </c>
      <c r="BF152" s="226">
        <f>IF(N152="snížená",J152,0)</f>
        <v>0</v>
      </c>
      <c r="BG152" s="226">
        <f>IF(N152="zákl. přenesená",J152,0)</f>
        <v>0</v>
      </c>
      <c r="BH152" s="226">
        <f>IF(N152="sníž. přenesená",J152,0)</f>
        <v>0</v>
      </c>
      <c r="BI152" s="226">
        <f>IF(N152="nulová",J152,0)</f>
        <v>0</v>
      </c>
      <c r="BJ152" s="15" t="s">
        <v>81</v>
      </c>
      <c r="BK152" s="226">
        <f>ROUND(I152*H152,2)</f>
        <v>0</v>
      </c>
      <c r="BL152" s="15" t="s">
        <v>127</v>
      </c>
      <c r="BM152" s="225" t="s">
        <v>199</v>
      </c>
    </row>
    <row r="153" s="2" customFormat="1" ht="14.4" customHeight="1">
      <c r="A153" s="36"/>
      <c r="B153" s="37"/>
      <c r="C153" s="213" t="s">
        <v>200</v>
      </c>
      <c r="D153" s="213" t="s">
        <v>123</v>
      </c>
      <c r="E153" s="214" t="s">
        <v>201</v>
      </c>
      <c r="F153" s="215" t="s">
        <v>202</v>
      </c>
      <c r="G153" s="216" t="s">
        <v>169</v>
      </c>
      <c r="H153" s="217">
        <v>9.125</v>
      </c>
      <c r="I153" s="218"/>
      <c r="J153" s="219">
        <f>ROUND(I153*H153,2)</f>
        <v>0</v>
      </c>
      <c r="K153" s="220"/>
      <c r="L153" s="42"/>
      <c r="M153" s="221" t="s">
        <v>1</v>
      </c>
      <c r="N153" s="222" t="s">
        <v>39</v>
      </c>
      <c r="O153" s="89"/>
      <c r="P153" s="223">
        <f>O153*H153</f>
        <v>0</v>
      </c>
      <c r="Q153" s="223">
        <v>0</v>
      </c>
      <c r="R153" s="223">
        <f>Q153*H153</f>
        <v>0</v>
      </c>
      <c r="S153" s="223">
        <v>0</v>
      </c>
      <c r="T153" s="224">
        <f>S153*H153</f>
        <v>0</v>
      </c>
      <c r="U153" s="36"/>
      <c r="V153" s="36"/>
      <c r="W153" s="36"/>
      <c r="X153" s="36"/>
      <c r="Y153" s="36"/>
      <c r="Z153" s="36"/>
      <c r="AA153" s="36"/>
      <c r="AB153" s="36"/>
      <c r="AC153" s="36"/>
      <c r="AD153" s="36"/>
      <c r="AE153" s="36"/>
      <c r="AR153" s="225" t="s">
        <v>127</v>
      </c>
      <c r="AT153" s="225" t="s">
        <v>123</v>
      </c>
      <c r="AU153" s="225" t="s">
        <v>83</v>
      </c>
      <c r="AY153" s="15" t="s">
        <v>121</v>
      </c>
      <c r="BE153" s="226">
        <f>IF(N153="základní",J153,0)</f>
        <v>0</v>
      </c>
      <c r="BF153" s="226">
        <f>IF(N153="snížená",J153,0)</f>
        <v>0</v>
      </c>
      <c r="BG153" s="226">
        <f>IF(N153="zákl. přenesená",J153,0)</f>
        <v>0</v>
      </c>
      <c r="BH153" s="226">
        <f>IF(N153="sníž. přenesená",J153,0)</f>
        <v>0</v>
      </c>
      <c r="BI153" s="226">
        <f>IF(N153="nulová",J153,0)</f>
        <v>0</v>
      </c>
      <c r="BJ153" s="15" t="s">
        <v>81</v>
      </c>
      <c r="BK153" s="226">
        <f>ROUND(I153*H153,2)</f>
        <v>0</v>
      </c>
      <c r="BL153" s="15" t="s">
        <v>127</v>
      </c>
      <c r="BM153" s="225" t="s">
        <v>203</v>
      </c>
    </row>
    <row r="154" s="2" customFormat="1" ht="14.4" customHeight="1">
      <c r="A154" s="36"/>
      <c r="B154" s="37"/>
      <c r="C154" s="213" t="s">
        <v>7</v>
      </c>
      <c r="D154" s="213" t="s">
        <v>123</v>
      </c>
      <c r="E154" s="214" t="s">
        <v>204</v>
      </c>
      <c r="F154" s="215" t="s">
        <v>205</v>
      </c>
      <c r="G154" s="216" t="s">
        <v>152</v>
      </c>
      <c r="H154" s="217">
        <v>0.049000000000000002</v>
      </c>
      <c r="I154" s="218"/>
      <c r="J154" s="219">
        <f>ROUND(I154*H154,2)</f>
        <v>0</v>
      </c>
      <c r="K154" s="220"/>
      <c r="L154" s="42"/>
      <c r="M154" s="221" t="s">
        <v>1</v>
      </c>
      <c r="N154" s="222" t="s">
        <v>39</v>
      </c>
      <c r="O154" s="89"/>
      <c r="P154" s="223">
        <f>O154*H154</f>
        <v>0</v>
      </c>
      <c r="Q154" s="223">
        <v>1.0606207999999999</v>
      </c>
      <c r="R154" s="223">
        <f>Q154*H154</f>
        <v>0.0519704192</v>
      </c>
      <c r="S154" s="223">
        <v>0</v>
      </c>
      <c r="T154" s="224">
        <f>S154*H154</f>
        <v>0</v>
      </c>
      <c r="U154" s="36"/>
      <c r="V154" s="36"/>
      <c r="W154" s="36"/>
      <c r="X154" s="36"/>
      <c r="Y154" s="36"/>
      <c r="Z154" s="36"/>
      <c r="AA154" s="36"/>
      <c r="AB154" s="36"/>
      <c r="AC154" s="36"/>
      <c r="AD154" s="36"/>
      <c r="AE154" s="36"/>
      <c r="AR154" s="225" t="s">
        <v>127</v>
      </c>
      <c r="AT154" s="225" t="s">
        <v>123</v>
      </c>
      <c r="AU154" s="225" t="s">
        <v>83</v>
      </c>
      <c r="AY154" s="15" t="s">
        <v>121</v>
      </c>
      <c r="BE154" s="226">
        <f>IF(N154="základní",J154,0)</f>
        <v>0</v>
      </c>
      <c r="BF154" s="226">
        <f>IF(N154="snížená",J154,0)</f>
        <v>0</v>
      </c>
      <c r="BG154" s="226">
        <f>IF(N154="zákl. přenesená",J154,0)</f>
        <v>0</v>
      </c>
      <c r="BH154" s="226">
        <f>IF(N154="sníž. přenesená",J154,0)</f>
        <v>0</v>
      </c>
      <c r="BI154" s="226">
        <f>IF(N154="nulová",J154,0)</f>
        <v>0</v>
      </c>
      <c r="BJ154" s="15" t="s">
        <v>81</v>
      </c>
      <c r="BK154" s="226">
        <f>ROUND(I154*H154,2)</f>
        <v>0</v>
      </c>
      <c r="BL154" s="15" t="s">
        <v>127</v>
      </c>
      <c r="BM154" s="225" t="s">
        <v>206</v>
      </c>
    </row>
    <row r="155" s="2" customFormat="1" ht="14.4" customHeight="1">
      <c r="A155" s="36"/>
      <c r="B155" s="37"/>
      <c r="C155" s="213" t="s">
        <v>160</v>
      </c>
      <c r="D155" s="213" t="s">
        <v>123</v>
      </c>
      <c r="E155" s="214" t="s">
        <v>207</v>
      </c>
      <c r="F155" s="215" t="s">
        <v>208</v>
      </c>
      <c r="G155" s="216" t="s">
        <v>152</v>
      </c>
      <c r="H155" s="217">
        <v>0.14999999999999999</v>
      </c>
      <c r="I155" s="218"/>
      <c r="J155" s="219">
        <f>ROUND(I155*H155,2)</f>
        <v>0</v>
      </c>
      <c r="K155" s="220"/>
      <c r="L155" s="42"/>
      <c r="M155" s="221" t="s">
        <v>1</v>
      </c>
      <c r="N155" s="222" t="s">
        <v>39</v>
      </c>
      <c r="O155" s="89"/>
      <c r="P155" s="223">
        <f>O155*H155</f>
        <v>0</v>
      </c>
      <c r="Q155" s="223">
        <v>1.0627727797</v>
      </c>
      <c r="R155" s="223">
        <f>Q155*H155</f>
        <v>0.15941591695499999</v>
      </c>
      <c r="S155" s="223">
        <v>0</v>
      </c>
      <c r="T155" s="224">
        <f>S155*H155</f>
        <v>0</v>
      </c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R155" s="225" t="s">
        <v>127</v>
      </c>
      <c r="AT155" s="225" t="s">
        <v>123</v>
      </c>
      <c r="AU155" s="225" t="s">
        <v>83</v>
      </c>
      <c r="AY155" s="15" t="s">
        <v>121</v>
      </c>
      <c r="BE155" s="226">
        <f>IF(N155="základní",J155,0)</f>
        <v>0</v>
      </c>
      <c r="BF155" s="226">
        <f>IF(N155="snížená",J155,0)</f>
        <v>0</v>
      </c>
      <c r="BG155" s="226">
        <f>IF(N155="zákl. přenesená",J155,0)</f>
        <v>0</v>
      </c>
      <c r="BH155" s="226">
        <f>IF(N155="sníž. přenesená",J155,0)</f>
        <v>0</v>
      </c>
      <c r="BI155" s="226">
        <f>IF(N155="nulová",J155,0)</f>
        <v>0</v>
      </c>
      <c r="BJ155" s="15" t="s">
        <v>81</v>
      </c>
      <c r="BK155" s="226">
        <f>ROUND(I155*H155,2)</f>
        <v>0</v>
      </c>
      <c r="BL155" s="15" t="s">
        <v>127</v>
      </c>
      <c r="BM155" s="225" t="s">
        <v>209</v>
      </c>
    </row>
    <row r="156" s="2" customFormat="1" ht="14.4" customHeight="1">
      <c r="A156" s="36"/>
      <c r="B156" s="37"/>
      <c r="C156" s="213" t="s">
        <v>210</v>
      </c>
      <c r="D156" s="213" t="s">
        <v>123</v>
      </c>
      <c r="E156" s="214" t="s">
        <v>211</v>
      </c>
      <c r="F156" s="215" t="s">
        <v>212</v>
      </c>
      <c r="G156" s="216" t="s">
        <v>126</v>
      </c>
      <c r="H156" s="217">
        <v>13</v>
      </c>
      <c r="I156" s="218"/>
      <c r="J156" s="219">
        <f>ROUND(I156*H156,2)</f>
        <v>0</v>
      </c>
      <c r="K156" s="220"/>
      <c r="L156" s="42"/>
      <c r="M156" s="221" t="s">
        <v>1</v>
      </c>
      <c r="N156" s="222" t="s">
        <v>39</v>
      </c>
      <c r="O156" s="89"/>
      <c r="P156" s="223">
        <f>O156*H156</f>
        <v>0</v>
      </c>
      <c r="Q156" s="223">
        <v>2.2563422040000001</v>
      </c>
      <c r="R156" s="223">
        <f>Q156*H156</f>
        <v>29.332448652</v>
      </c>
      <c r="S156" s="223">
        <v>0</v>
      </c>
      <c r="T156" s="224">
        <f>S156*H156</f>
        <v>0</v>
      </c>
      <c r="U156" s="36"/>
      <c r="V156" s="36"/>
      <c r="W156" s="36"/>
      <c r="X156" s="36"/>
      <c r="Y156" s="36"/>
      <c r="Z156" s="36"/>
      <c r="AA156" s="36"/>
      <c r="AB156" s="36"/>
      <c r="AC156" s="36"/>
      <c r="AD156" s="36"/>
      <c r="AE156" s="36"/>
      <c r="AR156" s="225" t="s">
        <v>127</v>
      </c>
      <c r="AT156" s="225" t="s">
        <v>123</v>
      </c>
      <c r="AU156" s="225" t="s">
        <v>83</v>
      </c>
      <c r="AY156" s="15" t="s">
        <v>121</v>
      </c>
      <c r="BE156" s="226">
        <f>IF(N156="základní",J156,0)</f>
        <v>0</v>
      </c>
      <c r="BF156" s="226">
        <f>IF(N156="snížená",J156,0)</f>
        <v>0</v>
      </c>
      <c r="BG156" s="226">
        <f>IF(N156="zákl. přenesená",J156,0)</f>
        <v>0</v>
      </c>
      <c r="BH156" s="226">
        <f>IF(N156="sníž. přenesená",J156,0)</f>
        <v>0</v>
      </c>
      <c r="BI156" s="226">
        <f>IF(N156="nulová",J156,0)</f>
        <v>0</v>
      </c>
      <c r="BJ156" s="15" t="s">
        <v>81</v>
      </c>
      <c r="BK156" s="226">
        <f>ROUND(I156*H156,2)</f>
        <v>0</v>
      </c>
      <c r="BL156" s="15" t="s">
        <v>127</v>
      </c>
      <c r="BM156" s="225" t="s">
        <v>213</v>
      </c>
    </row>
    <row r="157" s="12" customFormat="1" ht="22.8" customHeight="1">
      <c r="A157" s="12"/>
      <c r="B157" s="197"/>
      <c r="C157" s="198"/>
      <c r="D157" s="199" t="s">
        <v>73</v>
      </c>
      <c r="E157" s="211" t="s">
        <v>127</v>
      </c>
      <c r="F157" s="211" t="s">
        <v>214</v>
      </c>
      <c r="G157" s="198"/>
      <c r="H157" s="198"/>
      <c r="I157" s="201"/>
      <c r="J157" s="212">
        <f>BK157</f>
        <v>0</v>
      </c>
      <c r="K157" s="198"/>
      <c r="L157" s="203"/>
      <c r="M157" s="204"/>
      <c r="N157" s="205"/>
      <c r="O157" s="205"/>
      <c r="P157" s="206">
        <f>SUM(P158:P159)</f>
        <v>0</v>
      </c>
      <c r="Q157" s="205"/>
      <c r="R157" s="206">
        <f>SUM(R158:R159)</f>
        <v>1.02573</v>
      </c>
      <c r="S157" s="205"/>
      <c r="T157" s="207">
        <f>SUM(T158:T159)</f>
        <v>0</v>
      </c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R157" s="208" t="s">
        <v>81</v>
      </c>
      <c r="AT157" s="209" t="s">
        <v>73</v>
      </c>
      <c r="AU157" s="209" t="s">
        <v>81</v>
      </c>
      <c r="AY157" s="208" t="s">
        <v>121</v>
      </c>
      <c r="BK157" s="210">
        <f>SUM(BK158:BK159)</f>
        <v>0</v>
      </c>
    </row>
    <row r="158" s="2" customFormat="1" ht="24.15" customHeight="1">
      <c r="A158" s="36"/>
      <c r="B158" s="37"/>
      <c r="C158" s="213" t="s">
        <v>215</v>
      </c>
      <c r="D158" s="213" t="s">
        <v>123</v>
      </c>
      <c r="E158" s="214" t="s">
        <v>216</v>
      </c>
      <c r="F158" s="215" t="s">
        <v>217</v>
      </c>
      <c r="G158" s="216" t="s">
        <v>169</v>
      </c>
      <c r="H158" s="217">
        <v>3</v>
      </c>
      <c r="I158" s="218"/>
      <c r="J158" s="219">
        <f>ROUND(I158*H158,2)</f>
        <v>0</v>
      </c>
      <c r="K158" s="220"/>
      <c r="L158" s="42"/>
      <c r="M158" s="221" t="s">
        <v>1</v>
      </c>
      <c r="N158" s="222" t="s">
        <v>39</v>
      </c>
      <c r="O158" s="89"/>
      <c r="P158" s="223">
        <f>O158*H158</f>
        <v>0</v>
      </c>
      <c r="Q158" s="223">
        <v>0.34190999999999999</v>
      </c>
      <c r="R158" s="223">
        <f>Q158*H158</f>
        <v>1.02573</v>
      </c>
      <c r="S158" s="223">
        <v>0</v>
      </c>
      <c r="T158" s="224">
        <f>S158*H158</f>
        <v>0</v>
      </c>
      <c r="U158" s="36"/>
      <c r="V158" s="36"/>
      <c r="W158" s="36"/>
      <c r="X158" s="36"/>
      <c r="Y158" s="36"/>
      <c r="Z158" s="36"/>
      <c r="AA158" s="36"/>
      <c r="AB158" s="36"/>
      <c r="AC158" s="36"/>
      <c r="AD158" s="36"/>
      <c r="AE158" s="36"/>
      <c r="AR158" s="225" t="s">
        <v>127</v>
      </c>
      <c r="AT158" s="225" t="s">
        <v>123</v>
      </c>
      <c r="AU158" s="225" t="s">
        <v>83</v>
      </c>
      <c r="AY158" s="15" t="s">
        <v>121</v>
      </c>
      <c r="BE158" s="226">
        <f>IF(N158="základní",J158,0)</f>
        <v>0</v>
      </c>
      <c r="BF158" s="226">
        <f>IF(N158="snížená",J158,0)</f>
        <v>0</v>
      </c>
      <c r="BG158" s="226">
        <f>IF(N158="zákl. přenesená",J158,0)</f>
        <v>0</v>
      </c>
      <c r="BH158" s="226">
        <f>IF(N158="sníž. přenesená",J158,0)</f>
        <v>0</v>
      </c>
      <c r="BI158" s="226">
        <f>IF(N158="nulová",J158,0)</f>
        <v>0</v>
      </c>
      <c r="BJ158" s="15" t="s">
        <v>81</v>
      </c>
      <c r="BK158" s="226">
        <f>ROUND(I158*H158,2)</f>
        <v>0</v>
      </c>
      <c r="BL158" s="15" t="s">
        <v>127</v>
      </c>
      <c r="BM158" s="225" t="s">
        <v>218</v>
      </c>
    </row>
    <row r="159" s="2" customFormat="1" ht="24.15" customHeight="1">
      <c r="A159" s="36"/>
      <c r="B159" s="37"/>
      <c r="C159" s="213" t="s">
        <v>219</v>
      </c>
      <c r="D159" s="213" t="s">
        <v>123</v>
      </c>
      <c r="E159" s="214" t="s">
        <v>220</v>
      </c>
      <c r="F159" s="215" t="s">
        <v>221</v>
      </c>
      <c r="G159" s="216" t="s">
        <v>169</v>
      </c>
      <c r="H159" s="217">
        <v>72</v>
      </c>
      <c r="I159" s="218"/>
      <c r="J159" s="219">
        <f>ROUND(I159*H159,2)</f>
        <v>0</v>
      </c>
      <c r="K159" s="220"/>
      <c r="L159" s="42"/>
      <c r="M159" s="221" t="s">
        <v>1</v>
      </c>
      <c r="N159" s="222" t="s">
        <v>39</v>
      </c>
      <c r="O159" s="89"/>
      <c r="P159" s="223">
        <f>O159*H159</f>
        <v>0</v>
      </c>
      <c r="Q159" s="223">
        <v>0</v>
      </c>
      <c r="R159" s="223">
        <f>Q159*H159</f>
        <v>0</v>
      </c>
      <c r="S159" s="223">
        <v>0</v>
      </c>
      <c r="T159" s="224">
        <f>S159*H159</f>
        <v>0</v>
      </c>
      <c r="U159" s="36"/>
      <c r="V159" s="36"/>
      <c r="W159" s="36"/>
      <c r="X159" s="36"/>
      <c r="Y159" s="36"/>
      <c r="Z159" s="36"/>
      <c r="AA159" s="36"/>
      <c r="AB159" s="36"/>
      <c r="AC159" s="36"/>
      <c r="AD159" s="36"/>
      <c r="AE159" s="36"/>
      <c r="AR159" s="225" t="s">
        <v>127</v>
      </c>
      <c r="AT159" s="225" t="s">
        <v>123</v>
      </c>
      <c r="AU159" s="225" t="s">
        <v>83</v>
      </c>
      <c r="AY159" s="15" t="s">
        <v>121</v>
      </c>
      <c r="BE159" s="226">
        <f>IF(N159="základní",J159,0)</f>
        <v>0</v>
      </c>
      <c r="BF159" s="226">
        <f>IF(N159="snížená",J159,0)</f>
        <v>0</v>
      </c>
      <c r="BG159" s="226">
        <f>IF(N159="zákl. přenesená",J159,0)</f>
        <v>0</v>
      </c>
      <c r="BH159" s="226">
        <f>IF(N159="sníž. přenesená",J159,0)</f>
        <v>0</v>
      </c>
      <c r="BI159" s="226">
        <f>IF(N159="nulová",J159,0)</f>
        <v>0</v>
      </c>
      <c r="BJ159" s="15" t="s">
        <v>81</v>
      </c>
      <c r="BK159" s="226">
        <f>ROUND(I159*H159,2)</f>
        <v>0</v>
      </c>
      <c r="BL159" s="15" t="s">
        <v>127</v>
      </c>
      <c r="BM159" s="225" t="s">
        <v>222</v>
      </c>
    </row>
    <row r="160" s="12" customFormat="1" ht="22.8" customHeight="1">
      <c r="A160" s="12"/>
      <c r="B160" s="197"/>
      <c r="C160" s="198"/>
      <c r="D160" s="199" t="s">
        <v>73</v>
      </c>
      <c r="E160" s="211" t="s">
        <v>142</v>
      </c>
      <c r="F160" s="211" t="s">
        <v>223</v>
      </c>
      <c r="G160" s="198"/>
      <c r="H160" s="198"/>
      <c r="I160" s="201"/>
      <c r="J160" s="212">
        <f>BK160</f>
        <v>0</v>
      </c>
      <c r="K160" s="198"/>
      <c r="L160" s="203"/>
      <c r="M160" s="204"/>
      <c r="N160" s="205"/>
      <c r="O160" s="205"/>
      <c r="P160" s="206">
        <f>P161</f>
        <v>0</v>
      </c>
      <c r="Q160" s="205"/>
      <c r="R160" s="206">
        <f>R161</f>
        <v>0.017723815902099999</v>
      </c>
      <c r="S160" s="205"/>
      <c r="T160" s="207">
        <f>T161</f>
        <v>0</v>
      </c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R160" s="208" t="s">
        <v>81</v>
      </c>
      <c r="AT160" s="209" t="s">
        <v>73</v>
      </c>
      <c r="AU160" s="209" t="s">
        <v>81</v>
      </c>
      <c r="AY160" s="208" t="s">
        <v>121</v>
      </c>
      <c r="BK160" s="210">
        <f>BK161</f>
        <v>0</v>
      </c>
    </row>
    <row r="161" s="2" customFormat="1" ht="24.15" customHeight="1">
      <c r="A161" s="36"/>
      <c r="B161" s="37"/>
      <c r="C161" s="213" t="s">
        <v>170</v>
      </c>
      <c r="D161" s="213" t="s">
        <v>123</v>
      </c>
      <c r="E161" s="214" t="s">
        <v>224</v>
      </c>
      <c r="F161" s="215" t="s">
        <v>225</v>
      </c>
      <c r="G161" s="216" t="s">
        <v>226</v>
      </c>
      <c r="H161" s="217">
        <v>76.703000000000003</v>
      </c>
      <c r="I161" s="218"/>
      <c r="J161" s="219">
        <f>ROUND(I161*H161,2)</f>
        <v>0</v>
      </c>
      <c r="K161" s="220"/>
      <c r="L161" s="42"/>
      <c r="M161" s="221" t="s">
        <v>1</v>
      </c>
      <c r="N161" s="222" t="s">
        <v>39</v>
      </c>
      <c r="O161" s="89"/>
      <c r="P161" s="223">
        <f>O161*H161</f>
        <v>0</v>
      </c>
      <c r="Q161" s="223">
        <v>0.00023107069999999999</v>
      </c>
      <c r="R161" s="223">
        <f>Q161*H161</f>
        <v>0.017723815902099999</v>
      </c>
      <c r="S161" s="223">
        <v>0</v>
      </c>
      <c r="T161" s="224">
        <f>S161*H161</f>
        <v>0</v>
      </c>
      <c r="U161" s="36"/>
      <c r="V161" s="36"/>
      <c r="W161" s="36"/>
      <c r="X161" s="36"/>
      <c r="Y161" s="36"/>
      <c r="Z161" s="36"/>
      <c r="AA161" s="36"/>
      <c r="AB161" s="36"/>
      <c r="AC161" s="36"/>
      <c r="AD161" s="36"/>
      <c r="AE161" s="36"/>
      <c r="AR161" s="225" t="s">
        <v>127</v>
      </c>
      <c r="AT161" s="225" t="s">
        <v>123</v>
      </c>
      <c r="AU161" s="225" t="s">
        <v>83</v>
      </c>
      <c r="AY161" s="15" t="s">
        <v>121</v>
      </c>
      <c r="BE161" s="226">
        <f>IF(N161="základní",J161,0)</f>
        <v>0</v>
      </c>
      <c r="BF161" s="226">
        <f>IF(N161="snížená",J161,0)</f>
        <v>0</v>
      </c>
      <c r="BG161" s="226">
        <f>IF(N161="zákl. přenesená",J161,0)</f>
        <v>0</v>
      </c>
      <c r="BH161" s="226">
        <f>IF(N161="sníž. přenesená",J161,0)</f>
        <v>0</v>
      </c>
      <c r="BI161" s="226">
        <f>IF(N161="nulová",J161,0)</f>
        <v>0</v>
      </c>
      <c r="BJ161" s="15" t="s">
        <v>81</v>
      </c>
      <c r="BK161" s="226">
        <f>ROUND(I161*H161,2)</f>
        <v>0</v>
      </c>
      <c r="BL161" s="15" t="s">
        <v>127</v>
      </c>
      <c r="BM161" s="225" t="s">
        <v>227</v>
      </c>
    </row>
    <row r="162" s="12" customFormat="1" ht="22.8" customHeight="1">
      <c r="A162" s="12"/>
      <c r="B162" s="197"/>
      <c r="C162" s="198"/>
      <c r="D162" s="199" t="s">
        <v>73</v>
      </c>
      <c r="E162" s="211" t="s">
        <v>154</v>
      </c>
      <c r="F162" s="211" t="s">
        <v>228</v>
      </c>
      <c r="G162" s="198"/>
      <c r="H162" s="198"/>
      <c r="I162" s="201"/>
      <c r="J162" s="212">
        <f>BK162</f>
        <v>0</v>
      </c>
      <c r="K162" s="198"/>
      <c r="L162" s="203"/>
      <c r="M162" s="204"/>
      <c r="N162" s="205"/>
      <c r="O162" s="205"/>
      <c r="P162" s="206">
        <f>SUM(P163:P169)</f>
        <v>0</v>
      </c>
      <c r="Q162" s="205"/>
      <c r="R162" s="206">
        <f>SUM(R163:R169)</f>
        <v>0.012970000000000001</v>
      </c>
      <c r="S162" s="205"/>
      <c r="T162" s="207">
        <f>SUM(T163:T169)</f>
        <v>12.960000000000001</v>
      </c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R162" s="208" t="s">
        <v>81</v>
      </c>
      <c r="AT162" s="209" t="s">
        <v>73</v>
      </c>
      <c r="AU162" s="209" t="s">
        <v>81</v>
      </c>
      <c r="AY162" s="208" t="s">
        <v>121</v>
      </c>
      <c r="BK162" s="210">
        <f>SUM(BK163:BK169)</f>
        <v>0</v>
      </c>
    </row>
    <row r="163" s="2" customFormat="1" ht="24.15" customHeight="1">
      <c r="A163" s="36"/>
      <c r="B163" s="37"/>
      <c r="C163" s="213" t="s">
        <v>229</v>
      </c>
      <c r="D163" s="213" t="s">
        <v>123</v>
      </c>
      <c r="E163" s="214" t="s">
        <v>230</v>
      </c>
      <c r="F163" s="215" t="s">
        <v>231</v>
      </c>
      <c r="G163" s="216" t="s">
        <v>169</v>
      </c>
      <c r="H163" s="217">
        <v>30</v>
      </c>
      <c r="I163" s="218"/>
      <c r="J163" s="219">
        <f>ROUND(I163*H163,2)</f>
        <v>0</v>
      </c>
      <c r="K163" s="220"/>
      <c r="L163" s="42"/>
      <c r="M163" s="221" t="s">
        <v>1</v>
      </c>
      <c r="N163" s="222" t="s">
        <v>39</v>
      </c>
      <c r="O163" s="89"/>
      <c r="P163" s="223">
        <f>O163*H163</f>
        <v>0</v>
      </c>
      <c r="Q163" s="223">
        <v>0</v>
      </c>
      <c r="R163" s="223">
        <f>Q163*H163</f>
        <v>0</v>
      </c>
      <c r="S163" s="223">
        <v>0</v>
      </c>
      <c r="T163" s="224">
        <f>S163*H163</f>
        <v>0</v>
      </c>
      <c r="U163" s="36"/>
      <c r="V163" s="36"/>
      <c r="W163" s="36"/>
      <c r="X163" s="36"/>
      <c r="Y163" s="36"/>
      <c r="Z163" s="36"/>
      <c r="AA163" s="36"/>
      <c r="AB163" s="36"/>
      <c r="AC163" s="36"/>
      <c r="AD163" s="36"/>
      <c r="AE163" s="36"/>
      <c r="AR163" s="225" t="s">
        <v>127</v>
      </c>
      <c r="AT163" s="225" t="s">
        <v>123</v>
      </c>
      <c r="AU163" s="225" t="s">
        <v>83</v>
      </c>
      <c r="AY163" s="15" t="s">
        <v>121</v>
      </c>
      <c r="BE163" s="226">
        <f>IF(N163="základní",J163,0)</f>
        <v>0</v>
      </c>
      <c r="BF163" s="226">
        <f>IF(N163="snížená",J163,0)</f>
        <v>0</v>
      </c>
      <c r="BG163" s="226">
        <f>IF(N163="zákl. přenesená",J163,0)</f>
        <v>0</v>
      </c>
      <c r="BH163" s="226">
        <f>IF(N163="sníž. přenesená",J163,0)</f>
        <v>0</v>
      </c>
      <c r="BI163" s="226">
        <f>IF(N163="nulová",J163,0)</f>
        <v>0</v>
      </c>
      <c r="BJ163" s="15" t="s">
        <v>81</v>
      </c>
      <c r="BK163" s="226">
        <f>ROUND(I163*H163,2)</f>
        <v>0</v>
      </c>
      <c r="BL163" s="15" t="s">
        <v>127</v>
      </c>
      <c r="BM163" s="225" t="s">
        <v>232</v>
      </c>
    </row>
    <row r="164" s="2" customFormat="1" ht="24.15" customHeight="1">
      <c r="A164" s="36"/>
      <c r="B164" s="37"/>
      <c r="C164" s="213" t="s">
        <v>174</v>
      </c>
      <c r="D164" s="213" t="s">
        <v>123</v>
      </c>
      <c r="E164" s="214" t="s">
        <v>233</v>
      </c>
      <c r="F164" s="215" t="s">
        <v>234</v>
      </c>
      <c r="G164" s="216" t="s">
        <v>169</v>
      </c>
      <c r="H164" s="217">
        <v>30</v>
      </c>
      <c r="I164" s="218"/>
      <c r="J164" s="219">
        <f>ROUND(I164*H164,2)</f>
        <v>0</v>
      </c>
      <c r="K164" s="220"/>
      <c r="L164" s="42"/>
      <c r="M164" s="221" t="s">
        <v>1</v>
      </c>
      <c r="N164" s="222" t="s">
        <v>39</v>
      </c>
      <c r="O164" s="89"/>
      <c r="P164" s="223">
        <f>O164*H164</f>
        <v>0</v>
      </c>
      <c r="Q164" s="223">
        <v>0</v>
      </c>
      <c r="R164" s="223">
        <f>Q164*H164</f>
        <v>0</v>
      </c>
      <c r="S164" s="223">
        <v>0</v>
      </c>
      <c r="T164" s="224">
        <f>S164*H164</f>
        <v>0</v>
      </c>
      <c r="U164" s="36"/>
      <c r="V164" s="36"/>
      <c r="W164" s="36"/>
      <c r="X164" s="36"/>
      <c r="Y164" s="36"/>
      <c r="Z164" s="36"/>
      <c r="AA164" s="36"/>
      <c r="AB164" s="36"/>
      <c r="AC164" s="36"/>
      <c r="AD164" s="36"/>
      <c r="AE164" s="36"/>
      <c r="AR164" s="225" t="s">
        <v>127</v>
      </c>
      <c r="AT164" s="225" t="s">
        <v>123</v>
      </c>
      <c r="AU164" s="225" t="s">
        <v>83</v>
      </c>
      <c r="AY164" s="15" t="s">
        <v>121</v>
      </c>
      <c r="BE164" s="226">
        <f>IF(N164="základní",J164,0)</f>
        <v>0</v>
      </c>
      <c r="BF164" s="226">
        <f>IF(N164="snížená",J164,0)</f>
        <v>0</v>
      </c>
      <c r="BG164" s="226">
        <f>IF(N164="zákl. přenesená",J164,0)</f>
        <v>0</v>
      </c>
      <c r="BH164" s="226">
        <f>IF(N164="sníž. přenesená",J164,0)</f>
        <v>0</v>
      </c>
      <c r="BI164" s="226">
        <f>IF(N164="nulová",J164,0)</f>
        <v>0</v>
      </c>
      <c r="BJ164" s="15" t="s">
        <v>81</v>
      </c>
      <c r="BK164" s="226">
        <f>ROUND(I164*H164,2)</f>
        <v>0</v>
      </c>
      <c r="BL164" s="15" t="s">
        <v>127</v>
      </c>
      <c r="BM164" s="225" t="s">
        <v>235</v>
      </c>
    </row>
    <row r="165" s="2" customFormat="1" ht="24.15" customHeight="1">
      <c r="A165" s="36"/>
      <c r="B165" s="37"/>
      <c r="C165" s="213" t="s">
        <v>236</v>
      </c>
      <c r="D165" s="213" t="s">
        <v>123</v>
      </c>
      <c r="E165" s="214" t="s">
        <v>237</v>
      </c>
      <c r="F165" s="215" t="s">
        <v>238</v>
      </c>
      <c r="G165" s="216" t="s">
        <v>239</v>
      </c>
      <c r="H165" s="217">
        <v>1</v>
      </c>
      <c r="I165" s="218"/>
      <c r="J165" s="219">
        <f>ROUND(I165*H165,2)</f>
        <v>0</v>
      </c>
      <c r="K165" s="220"/>
      <c r="L165" s="42"/>
      <c r="M165" s="221" t="s">
        <v>1</v>
      </c>
      <c r="N165" s="222" t="s">
        <v>39</v>
      </c>
      <c r="O165" s="89"/>
      <c r="P165" s="223">
        <f>O165*H165</f>
        <v>0</v>
      </c>
      <c r="Q165" s="223">
        <v>0</v>
      </c>
      <c r="R165" s="223">
        <f>Q165*H165</f>
        <v>0</v>
      </c>
      <c r="S165" s="223">
        <v>0</v>
      </c>
      <c r="T165" s="224">
        <f>S165*H165</f>
        <v>0</v>
      </c>
      <c r="U165" s="36"/>
      <c r="V165" s="36"/>
      <c r="W165" s="36"/>
      <c r="X165" s="36"/>
      <c r="Y165" s="36"/>
      <c r="Z165" s="36"/>
      <c r="AA165" s="36"/>
      <c r="AB165" s="36"/>
      <c r="AC165" s="36"/>
      <c r="AD165" s="36"/>
      <c r="AE165" s="36"/>
      <c r="AR165" s="225" t="s">
        <v>127</v>
      </c>
      <c r="AT165" s="225" t="s">
        <v>123</v>
      </c>
      <c r="AU165" s="225" t="s">
        <v>83</v>
      </c>
      <c r="AY165" s="15" t="s">
        <v>121</v>
      </c>
      <c r="BE165" s="226">
        <f>IF(N165="základní",J165,0)</f>
        <v>0</v>
      </c>
      <c r="BF165" s="226">
        <f>IF(N165="snížená",J165,0)</f>
        <v>0</v>
      </c>
      <c r="BG165" s="226">
        <f>IF(N165="zákl. přenesená",J165,0)</f>
        <v>0</v>
      </c>
      <c r="BH165" s="226">
        <f>IF(N165="sníž. přenesená",J165,0)</f>
        <v>0</v>
      </c>
      <c r="BI165" s="226">
        <f>IF(N165="nulová",J165,0)</f>
        <v>0</v>
      </c>
      <c r="BJ165" s="15" t="s">
        <v>81</v>
      </c>
      <c r="BK165" s="226">
        <f>ROUND(I165*H165,2)</f>
        <v>0</v>
      </c>
      <c r="BL165" s="15" t="s">
        <v>127</v>
      </c>
      <c r="BM165" s="225" t="s">
        <v>240</v>
      </c>
    </row>
    <row r="166" s="2" customFormat="1" ht="14.4" customHeight="1">
      <c r="A166" s="36"/>
      <c r="B166" s="37"/>
      <c r="C166" s="213" t="s">
        <v>241</v>
      </c>
      <c r="D166" s="213" t="s">
        <v>123</v>
      </c>
      <c r="E166" s="214" t="s">
        <v>242</v>
      </c>
      <c r="F166" s="215" t="s">
        <v>243</v>
      </c>
      <c r="G166" s="216" t="s">
        <v>244</v>
      </c>
      <c r="H166" s="217">
        <v>17</v>
      </c>
      <c r="I166" s="218"/>
      <c r="J166" s="219">
        <f>ROUND(I166*H166,2)</f>
        <v>0</v>
      </c>
      <c r="K166" s="220"/>
      <c r="L166" s="42"/>
      <c r="M166" s="221" t="s">
        <v>1</v>
      </c>
      <c r="N166" s="222" t="s">
        <v>39</v>
      </c>
      <c r="O166" s="89"/>
      <c r="P166" s="223">
        <f>O166*H166</f>
        <v>0</v>
      </c>
      <c r="Q166" s="223">
        <v>0</v>
      </c>
      <c r="R166" s="223">
        <f>Q166*H166</f>
        <v>0</v>
      </c>
      <c r="S166" s="223">
        <v>0</v>
      </c>
      <c r="T166" s="224">
        <f>S166*H166</f>
        <v>0</v>
      </c>
      <c r="U166" s="36"/>
      <c r="V166" s="36"/>
      <c r="W166" s="36"/>
      <c r="X166" s="36"/>
      <c r="Y166" s="36"/>
      <c r="Z166" s="36"/>
      <c r="AA166" s="36"/>
      <c r="AB166" s="36"/>
      <c r="AC166" s="36"/>
      <c r="AD166" s="36"/>
      <c r="AE166" s="36"/>
      <c r="AR166" s="225" t="s">
        <v>127</v>
      </c>
      <c r="AT166" s="225" t="s">
        <v>123</v>
      </c>
      <c r="AU166" s="225" t="s">
        <v>83</v>
      </c>
      <c r="AY166" s="15" t="s">
        <v>121</v>
      </c>
      <c r="BE166" s="226">
        <f>IF(N166="základní",J166,0)</f>
        <v>0</v>
      </c>
      <c r="BF166" s="226">
        <f>IF(N166="snížená",J166,0)</f>
        <v>0</v>
      </c>
      <c r="BG166" s="226">
        <f>IF(N166="zákl. přenesená",J166,0)</f>
        <v>0</v>
      </c>
      <c r="BH166" s="226">
        <f>IF(N166="sníž. přenesená",J166,0)</f>
        <v>0</v>
      </c>
      <c r="BI166" s="226">
        <f>IF(N166="nulová",J166,0)</f>
        <v>0</v>
      </c>
      <c r="BJ166" s="15" t="s">
        <v>81</v>
      </c>
      <c r="BK166" s="226">
        <f>ROUND(I166*H166,2)</f>
        <v>0</v>
      </c>
      <c r="BL166" s="15" t="s">
        <v>127</v>
      </c>
      <c r="BM166" s="225" t="s">
        <v>245</v>
      </c>
    </row>
    <row r="167" s="2" customFormat="1" ht="14.4" customHeight="1">
      <c r="A167" s="36"/>
      <c r="B167" s="37"/>
      <c r="C167" s="213" t="s">
        <v>246</v>
      </c>
      <c r="D167" s="213" t="s">
        <v>123</v>
      </c>
      <c r="E167" s="214" t="s">
        <v>247</v>
      </c>
      <c r="F167" s="215" t="s">
        <v>248</v>
      </c>
      <c r="G167" s="216" t="s">
        <v>249</v>
      </c>
      <c r="H167" s="217">
        <v>50</v>
      </c>
      <c r="I167" s="218"/>
      <c r="J167" s="219">
        <f>ROUND(I167*H167,2)</f>
        <v>0</v>
      </c>
      <c r="K167" s="220"/>
      <c r="L167" s="42"/>
      <c r="M167" s="221" t="s">
        <v>1</v>
      </c>
      <c r="N167" s="222" t="s">
        <v>39</v>
      </c>
      <c r="O167" s="89"/>
      <c r="P167" s="223">
        <f>O167*H167</f>
        <v>0</v>
      </c>
      <c r="Q167" s="223">
        <v>0</v>
      </c>
      <c r="R167" s="223">
        <f>Q167*H167</f>
        <v>0</v>
      </c>
      <c r="S167" s="223">
        <v>0</v>
      </c>
      <c r="T167" s="224">
        <f>S167*H167</f>
        <v>0</v>
      </c>
      <c r="U167" s="36"/>
      <c r="V167" s="36"/>
      <c r="W167" s="36"/>
      <c r="X167" s="36"/>
      <c r="Y167" s="36"/>
      <c r="Z167" s="36"/>
      <c r="AA167" s="36"/>
      <c r="AB167" s="36"/>
      <c r="AC167" s="36"/>
      <c r="AD167" s="36"/>
      <c r="AE167" s="36"/>
      <c r="AR167" s="225" t="s">
        <v>127</v>
      </c>
      <c r="AT167" s="225" t="s">
        <v>123</v>
      </c>
      <c r="AU167" s="225" t="s">
        <v>83</v>
      </c>
      <c r="AY167" s="15" t="s">
        <v>121</v>
      </c>
      <c r="BE167" s="226">
        <f>IF(N167="základní",J167,0)</f>
        <v>0</v>
      </c>
      <c r="BF167" s="226">
        <f>IF(N167="snížená",J167,0)</f>
        <v>0</v>
      </c>
      <c r="BG167" s="226">
        <f>IF(N167="zákl. přenesená",J167,0)</f>
        <v>0</v>
      </c>
      <c r="BH167" s="226">
        <f>IF(N167="sníž. přenesená",J167,0)</f>
        <v>0</v>
      </c>
      <c r="BI167" s="226">
        <f>IF(N167="nulová",J167,0)</f>
        <v>0</v>
      </c>
      <c r="BJ167" s="15" t="s">
        <v>81</v>
      </c>
      <c r="BK167" s="226">
        <f>ROUND(I167*H167,2)</f>
        <v>0</v>
      </c>
      <c r="BL167" s="15" t="s">
        <v>127</v>
      </c>
      <c r="BM167" s="225" t="s">
        <v>250</v>
      </c>
    </row>
    <row r="168" s="2" customFormat="1" ht="24.15" customHeight="1">
      <c r="A168" s="36"/>
      <c r="B168" s="37"/>
      <c r="C168" s="213" t="s">
        <v>183</v>
      </c>
      <c r="D168" s="213" t="s">
        <v>123</v>
      </c>
      <c r="E168" s="214" t="s">
        <v>251</v>
      </c>
      <c r="F168" s="215" t="s">
        <v>252</v>
      </c>
      <c r="G168" s="216" t="s">
        <v>182</v>
      </c>
      <c r="H168" s="217">
        <v>2</v>
      </c>
      <c r="I168" s="218"/>
      <c r="J168" s="219">
        <f>ROUND(I168*H168,2)</f>
        <v>0</v>
      </c>
      <c r="K168" s="220"/>
      <c r="L168" s="42"/>
      <c r="M168" s="221" t="s">
        <v>1</v>
      </c>
      <c r="N168" s="222" t="s">
        <v>39</v>
      </c>
      <c r="O168" s="89"/>
      <c r="P168" s="223">
        <f>O168*H168</f>
        <v>0</v>
      </c>
      <c r="Q168" s="223">
        <v>0.0064850000000000003</v>
      </c>
      <c r="R168" s="223">
        <f>Q168*H168</f>
        <v>0.012970000000000001</v>
      </c>
      <c r="S168" s="223">
        <v>0</v>
      </c>
      <c r="T168" s="224">
        <f>S168*H168</f>
        <v>0</v>
      </c>
      <c r="U168" s="36"/>
      <c r="V168" s="36"/>
      <c r="W168" s="36"/>
      <c r="X168" s="36"/>
      <c r="Y168" s="36"/>
      <c r="Z168" s="36"/>
      <c r="AA168" s="36"/>
      <c r="AB168" s="36"/>
      <c r="AC168" s="36"/>
      <c r="AD168" s="36"/>
      <c r="AE168" s="36"/>
      <c r="AR168" s="225" t="s">
        <v>127</v>
      </c>
      <c r="AT168" s="225" t="s">
        <v>123</v>
      </c>
      <c r="AU168" s="225" t="s">
        <v>83</v>
      </c>
      <c r="AY168" s="15" t="s">
        <v>121</v>
      </c>
      <c r="BE168" s="226">
        <f>IF(N168="základní",J168,0)</f>
        <v>0</v>
      </c>
      <c r="BF168" s="226">
        <f>IF(N168="snížená",J168,0)</f>
        <v>0</v>
      </c>
      <c r="BG168" s="226">
        <f>IF(N168="zákl. přenesená",J168,0)</f>
        <v>0</v>
      </c>
      <c r="BH168" s="226">
        <f>IF(N168="sníž. přenesená",J168,0)</f>
        <v>0</v>
      </c>
      <c r="BI168" s="226">
        <f>IF(N168="nulová",J168,0)</f>
        <v>0</v>
      </c>
      <c r="BJ168" s="15" t="s">
        <v>81</v>
      </c>
      <c r="BK168" s="226">
        <f>ROUND(I168*H168,2)</f>
        <v>0</v>
      </c>
      <c r="BL168" s="15" t="s">
        <v>127</v>
      </c>
      <c r="BM168" s="225" t="s">
        <v>253</v>
      </c>
    </row>
    <row r="169" s="2" customFormat="1" ht="24.15" customHeight="1">
      <c r="A169" s="36"/>
      <c r="B169" s="37"/>
      <c r="C169" s="213" t="s">
        <v>254</v>
      </c>
      <c r="D169" s="213" t="s">
        <v>123</v>
      </c>
      <c r="E169" s="214" t="s">
        <v>255</v>
      </c>
      <c r="F169" s="215" t="s">
        <v>256</v>
      </c>
      <c r="G169" s="216" t="s">
        <v>226</v>
      </c>
      <c r="H169" s="217">
        <v>40</v>
      </c>
      <c r="I169" s="218"/>
      <c r="J169" s="219">
        <f>ROUND(I169*H169,2)</f>
        <v>0</v>
      </c>
      <c r="K169" s="220"/>
      <c r="L169" s="42"/>
      <c r="M169" s="221" t="s">
        <v>1</v>
      </c>
      <c r="N169" s="222" t="s">
        <v>39</v>
      </c>
      <c r="O169" s="89"/>
      <c r="P169" s="223">
        <f>O169*H169</f>
        <v>0</v>
      </c>
      <c r="Q169" s="223">
        <v>0</v>
      </c>
      <c r="R169" s="223">
        <f>Q169*H169</f>
        <v>0</v>
      </c>
      <c r="S169" s="223">
        <v>0.32400000000000001</v>
      </c>
      <c r="T169" s="224">
        <f>S169*H169</f>
        <v>12.960000000000001</v>
      </c>
      <c r="U169" s="36"/>
      <c r="V169" s="36"/>
      <c r="W169" s="36"/>
      <c r="X169" s="36"/>
      <c r="Y169" s="36"/>
      <c r="Z169" s="36"/>
      <c r="AA169" s="36"/>
      <c r="AB169" s="36"/>
      <c r="AC169" s="36"/>
      <c r="AD169" s="36"/>
      <c r="AE169" s="36"/>
      <c r="AR169" s="225" t="s">
        <v>127</v>
      </c>
      <c r="AT169" s="225" t="s">
        <v>123</v>
      </c>
      <c r="AU169" s="225" t="s">
        <v>83</v>
      </c>
      <c r="AY169" s="15" t="s">
        <v>121</v>
      </c>
      <c r="BE169" s="226">
        <f>IF(N169="základní",J169,0)</f>
        <v>0</v>
      </c>
      <c r="BF169" s="226">
        <f>IF(N169="snížená",J169,0)</f>
        <v>0</v>
      </c>
      <c r="BG169" s="226">
        <f>IF(N169="zákl. přenesená",J169,0)</f>
        <v>0</v>
      </c>
      <c r="BH169" s="226">
        <f>IF(N169="sníž. přenesená",J169,0)</f>
        <v>0</v>
      </c>
      <c r="BI169" s="226">
        <f>IF(N169="nulová",J169,0)</f>
        <v>0</v>
      </c>
      <c r="BJ169" s="15" t="s">
        <v>81</v>
      </c>
      <c r="BK169" s="226">
        <f>ROUND(I169*H169,2)</f>
        <v>0</v>
      </c>
      <c r="BL169" s="15" t="s">
        <v>127</v>
      </c>
      <c r="BM169" s="225" t="s">
        <v>257</v>
      </c>
    </row>
    <row r="170" s="12" customFormat="1" ht="22.8" customHeight="1">
      <c r="A170" s="12"/>
      <c r="B170" s="197"/>
      <c r="C170" s="198"/>
      <c r="D170" s="199" t="s">
        <v>73</v>
      </c>
      <c r="E170" s="211" t="s">
        <v>258</v>
      </c>
      <c r="F170" s="211" t="s">
        <v>259</v>
      </c>
      <c r="G170" s="198"/>
      <c r="H170" s="198"/>
      <c r="I170" s="201"/>
      <c r="J170" s="212">
        <f>BK170</f>
        <v>0</v>
      </c>
      <c r="K170" s="198"/>
      <c r="L170" s="203"/>
      <c r="M170" s="204"/>
      <c r="N170" s="205"/>
      <c r="O170" s="205"/>
      <c r="P170" s="206">
        <f>SUM(P171:P175)</f>
        <v>0</v>
      </c>
      <c r="Q170" s="205"/>
      <c r="R170" s="206">
        <f>SUM(R171:R175)</f>
        <v>0</v>
      </c>
      <c r="S170" s="205"/>
      <c r="T170" s="207">
        <f>SUM(T171:T175)</f>
        <v>0</v>
      </c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R170" s="208" t="s">
        <v>81</v>
      </c>
      <c r="AT170" s="209" t="s">
        <v>73</v>
      </c>
      <c r="AU170" s="209" t="s">
        <v>81</v>
      </c>
      <c r="AY170" s="208" t="s">
        <v>121</v>
      </c>
      <c r="BK170" s="210">
        <f>SUM(BK171:BK175)</f>
        <v>0</v>
      </c>
    </row>
    <row r="171" s="2" customFormat="1" ht="24.15" customHeight="1">
      <c r="A171" s="36"/>
      <c r="B171" s="37"/>
      <c r="C171" s="213" t="s">
        <v>187</v>
      </c>
      <c r="D171" s="213" t="s">
        <v>123</v>
      </c>
      <c r="E171" s="214" t="s">
        <v>260</v>
      </c>
      <c r="F171" s="215" t="s">
        <v>261</v>
      </c>
      <c r="G171" s="216" t="s">
        <v>152</v>
      </c>
      <c r="H171" s="217">
        <v>62</v>
      </c>
      <c r="I171" s="218"/>
      <c r="J171" s="219">
        <f>ROUND(I171*H171,2)</f>
        <v>0</v>
      </c>
      <c r="K171" s="220"/>
      <c r="L171" s="42"/>
      <c r="M171" s="221" t="s">
        <v>1</v>
      </c>
      <c r="N171" s="222" t="s">
        <v>39</v>
      </c>
      <c r="O171" s="89"/>
      <c r="P171" s="223">
        <f>O171*H171</f>
        <v>0</v>
      </c>
      <c r="Q171" s="223">
        <v>0</v>
      </c>
      <c r="R171" s="223">
        <f>Q171*H171</f>
        <v>0</v>
      </c>
      <c r="S171" s="223">
        <v>0</v>
      </c>
      <c r="T171" s="224">
        <f>S171*H171</f>
        <v>0</v>
      </c>
      <c r="U171" s="36"/>
      <c r="V171" s="36"/>
      <c r="W171" s="36"/>
      <c r="X171" s="36"/>
      <c r="Y171" s="36"/>
      <c r="Z171" s="36"/>
      <c r="AA171" s="36"/>
      <c r="AB171" s="36"/>
      <c r="AC171" s="36"/>
      <c r="AD171" s="36"/>
      <c r="AE171" s="36"/>
      <c r="AR171" s="225" t="s">
        <v>127</v>
      </c>
      <c r="AT171" s="225" t="s">
        <v>123</v>
      </c>
      <c r="AU171" s="225" t="s">
        <v>83</v>
      </c>
      <c r="AY171" s="15" t="s">
        <v>121</v>
      </c>
      <c r="BE171" s="226">
        <f>IF(N171="základní",J171,0)</f>
        <v>0</v>
      </c>
      <c r="BF171" s="226">
        <f>IF(N171="snížená",J171,0)</f>
        <v>0</v>
      </c>
      <c r="BG171" s="226">
        <f>IF(N171="zákl. přenesená",J171,0)</f>
        <v>0</v>
      </c>
      <c r="BH171" s="226">
        <f>IF(N171="sníž. přenesená",J171,0)</f>
        <v>0</v>
      </c>
      <c r="BI171" s="226">
        <f>IF(N171="nulová",J171,0)</f>
        <v>0</v>
      </c>
      <c r="BJ171" s="15" t="s">
        <v>81</v>
      </c>
      <c r="BK171" s="226">
        <f>ROUND(I171*H171,2)</f>
        <v>0</v>
      </c>
      <c r="BL171" s="15" t="s">
        <v>127</v>
      </c>
      <c r="BM171" s="225" t="s">
        <v>262</v>
      </c>
    </row>
    <row r="172" s="2" customFormat="1" ht="14.4" customHeight="1">
      <c r="A172" s="36"/>
      <c r="B172" s="37"/>
      <c r="C172" s="213" t="s">
        <v>263</v>
      </c>
      <c r="D172" s="213" t="s">
        <v>123</v>
      </c>
      <c r="E172" s="214" t="s">
        <v>264</v>
      </c>
      <c r="F172" s="215" t="s">
        <v>265</v>
      </c>
      <c r="G172" s="216" t="s">
        <v>152</v>
      </c>
      <c r="H172" s="217">
        <v>310</v>
      </c>
      <c r="I172" s="218"/>
      <c r="J172" s="219">
        <f>ROUND(I172*H172,2)</f>
        <v>0</v>
      </c>
      <c r="K172" s="220"/>
      <c r="L172" s="42"/>
      <c r="M172" s="221" t="s">
        <v>1</v>
      </c>
      <c r="N172" s="222" t="s">
        <v>39</v>
      </c>
      <c r="O172" s="89"/>
      <c r="P172" s="223">
        <f>O172*H172</f>
        <v>0</v>
      </c>
      <c r="Q172" s="223">
        <v>0</v>
      </c>
      <c r="R172" s="223">
        <f>Q172*H172</f>
        <v>0</v>
      </c>
      <c r="S172" s="223">
        <v>0</v>
      </c>
      <c r="T172" s="224">
        <f>S172*H172</f>
        <v>0</v>
      </c>
      <c r="U172" s="36"/>
      <c r="V172" s="36"/>
      <c r="W172" s="36"/>
      <c r="X172" s="36"/>
      <c r="Y172" s="36"/>
      <c r="Z172" s="36"/>
      <c r="AA172" s="36"/>
      <c r="AB172" s="36"/>
      <c r="AC172" s="36"/>
      <c r="AD172" s="36"/>
      <c r="AE172" s="36"/>
      <c r="AR172" s="225" t="s">
        <v>127</v>
      </c>
      <c r="AT172" s="225" t="s">
        <v>123</v>
      </c>
      <c r="AU172" s="225" t="s">
        <v>83</v>
      </c>
      <c r="AY172" s="15" t="s">
        <v>121</v>
      </c>
      <c r="BE172" s="226">
        <f>IF(N172="základní",J172,0)</f>
        <v>0</v>
      </c>
      <c r="BF172" s="226">
        <f>IF(N172="snížená",J172,0)</f>
        <v>0</v>
      </c>
      <c r="BG172" s="226">
        <f>IF(N172="zákl. přenesená",J172,0)</f>
        <v>0</v>
      </c>
      <c r="BH172" s="226">
        <f>IF(N172="sníž. přenesená",J172,0)</f>
        <v>0</v>
      </c>
      <c r="BI172" s="226">
        <f>IF(N172="nulová",J172,0)</f>
        <v>0</v>
      </c>
      <c r="BJ172" s="15" t="s">
        <v>81</v>
      </c>
      <c r="BK172" s="226">
        <f>ROUND(I172*H172,2)</f>
        <v>0</v>
      </c>
      <c r="BL172" s="15" t="s">
        <v>127</v>
      </c>
      <c r="BM172" s="225" t="s">
        <v>266</v>
      </c>
    </row>
    <row r="173" s="2" customFormat="1" ht="24.15" customHeight="1">
      <c r="A173" s="36"/>
      <c r="B173" s="37"/>
      <c r="C173" s="213" t="s">
        <v>191</v>
      </c>
      <c r="D173" s="213" t="s">
        <v>123</v>
      </c>
      <c r="E173" s="214" t="s">
        <v>267</v>
      </c>
      <c r="F173" s="215" t="s">
        <v>268</v>
      </c>
      <c r="G173" s="216" t="s">
        <v>152</v>
      </c>
      <c r="H173" s="217">
        <v>62</v>
      </c>
      <c r="I173" s="218"/>
      <c r="J173" s="219">
        <f>ROUND(I173*H173,2)</f>
        <v>0</v>
      </c>
      <c r="K173" s="220"/>
      <c r="L173" s="42"/>
      <c r="M173" s="221" t="s">
        <v>1</v>
      </c>
      <c r="N173" s="222" t="s">
        <v>39</v>
      </c>
      <c r="O173" s="89"/>
      <c r="P173" s="223">
        <f>O173*H173</f>
        <v>0</v>
      </c>
      <c r="Q173" s="223">
        <v>0</v>
      </c>
      <c r="R173" s="223">
        <f>Q173*H173</f>
        <v>0</v>
      </c>
      <c r="S173" s="223">
        <v>0</v>
      </c>
      <c r="T173" s="224">
        <f>S173*H173</f>
        <v>0</v>
      </c>
      <c r="U173" s="36"/>
      <c r="V173" s="36"/>
      <c r="W173" s="36"/>
      <c r="X173" s="36"/>
      <c r="Y173" s="36"/>
      <c r="Z173" s="36"/>
      <c r="AA173" s="36"/>
      <c r="AB173" s="36"/>
      <c r="AC173" s="36"/>
      <c r="AD173" s="36"/>
      <c r="AE173" s="36"/>
      <c r="AR173" s="225" t="s">
        <v>127</v>
      </c>
      <c r="AT173" s="225" t="s">
        <v>123</v>
      </c>
      <c r="AU173" s="225" t="s">
        <v>83</v>
      </c>
      <c r="AY173" s="15" t="s">
        <v>121</v>
      </c>
      <c r="BE173" s="226">
        <f>IF(N173="základní",J173,0)</f>
        <v>0</v>
      </c>
      <c r="BF173" s="226">
        <f>IF(N173="snížená",J173,0)</f>
        <v>0</v>
      </c>
      <c r="BG173" s="226">
        <f>IF(N173="zákl. přenesená",J173,0)</f>
        <v>0</v>
      </c>
      <c r="BH173" s="226">
        <f>IF(N173="sníž. přenesená",J173,0)</f>
        <v>0</v>
      </c>
      <c r="BI173" s="226">
        <f>IF(N173="nulová",J173,0)</f>
        <v>0</v>
      </c>
      <c r="BJ173" s="15" t="s">
        <v>81</v>
      </c>
      <c r="BK173" s="226">
        <f>ROUND(I173*H173,2)</f>
        <v>0</v>
      </c>
      <c r="BL173" s="15" t="s">
        <v>127</v>
      </c>
      <c r="BM173" s="225" t="s">
        <v>269</v>
      </c>
    </row>
    <row r="174" s="2" customFormat="1" ht="37.8" customHeight="1">
      <c r="A174" s="36"/>
      <c r="B174" s="37"/>
      <c r="C174" s="213" t="s">
        <v>270</v>
      </c>
      <c r="D174" s="213" t="s">
        <v>123</v>
      </c>
      <c r="E174" s="214" t="s">
        <v>271</v>
      </c>
      <c r="F174" s="215" t="s">
        <v>272</v>
      </c>
      <c r="G174" s="216" t="s">
        <v>152</v>
      </c>
      <c r="H174" s="217">
        <v>36</v>
      </c>
      <c r="I174" s="218"/>
      <c r="J174" s="219">
        <f>ROUND(I174*H174,2)</f>
        <v>0</v>
      </c>
      <c r="K174" s="220"/>
      <c r="L174" s="42"/>
      <c r="M174" s="221" t="s">
        <v>1</v>
      </c>
      <c r="N174" s="222" t="s">
        <v>39</v>
      </c>
      <c r="O174" s="89"/>
      <c r="P174" s="223">
        <f>O174*H174</f>
        <v>0</v>
      </c>
      <c r="Q174" s="223">
        <v>0</v>
      </c>
      <c r="R174" s="223">
        <f>Q174*H174</f>
        <v>0</v>
      </c>
      <c r="S174" s="223">
        <v>0</v>
      </c>
      <c r="T174" s="224">
        <f>S174*H174</f>
        <v>0</v>
      </c>
      <c r="U174" s="36"/>
      <c r="V174" s="36"/>
      <c r="W174" s="36"/>
      <c r="X174" s="36"/>
      <c r="Y174" s="36"/>
      <c r="Z174" s="36"/>
      <c r="AA174" s="36"/>
      <c r="AB174" s="36"/>
      <c r="AC174" s="36"/>
      <c r="AD174" s="36"/>
      <c r="AE174" s="36"/>
      <c r="AR174" s="225" t="s">
        <v>127</v>
      </c>
      <c r="AT174" s="225" t="s">
        <v>123</v>
      </c>
      <c r="AU174" s="225" t="s">
        <v>83</v>
      </c>
      <c r="AY174" s="15" t="s">
        <v>121</v>
      </c>
      <c r="BE174" s="226">
        <f>IF(N174="základní",J174,0)</f>
        <v>0</v>
      </c>
      <c r="BF174" s="226">
        <f>IF(N174="snížená",J174,0)</f>
        <v>0</v>
      </c>
      <c r="BG174" s="226">
        <f>IF(N174="zákl. přenesená",J174,0)</f>
        <v>0</v>
      </c>
      <c r="BH174" s="226">
        <f>IF(N174="sníž. přenesená",J174,0)</f>
        <v>0</v>
      </c>
      <c r="BI174" s="226">
        <f>IF(N174="nulová",J174,0)</f>
        <v>0</v>
      </c>
      <c r="BJ174" s="15" t="s">
        <v>81</v>
      </c>
      <c r="BK174" s="226">
        <f>ROUND(I174*H174,2)</f>
        <v>0</v>
      </c>
      <c r="BL174" s="15" t="s">
        <v>127</v>
      </c>
      <c r="BM174" s="225" t="s">
        <v>273</v>
      </c>
    </row>
    <row r="175" s="2" customFormat="1" ht="37.8" customHeight="1">
      <c r="A175" s="36"/>
      <c r="B175" s="37"/>
      <c r="C175" s="213" t="s">
        <v>195</v>
      </c>
      <c r="D175" s="213" t="s">
        <v>123</v>
      </c>
      <c r="E175" s="214" t="s">
        <v>274</v>
      </c>
      <c r="F175" s="215" t="s">
        <v>275</v>
      </c>
      <c r="G175" s="216" t="s">
        <v>152</v>
      </c>
      <c r="H175" s="217">
        <v>26</v>
      </c>
      <c r="I175" s="218"/>
      <c r="J175" s="219">
        <f>ROUND(I175*H175,2)</f>
        <v>0</v>
      </c>
      <c r="K175" s="220"/>
      <c r="L175" s="42"/>
      <c r="M175" s="221" t="s">
        <v>1</v>
      </c>
      <c r="N175" s="222" t="s">
        <v>39</v>
      </c>
      <c r="O175" s="89"/>
      <c r="P175" s="223">
        <f>O175*H175</f>
        <v>0</v>
      </c>
      <c r="Q175" s="223">
        <v>0</v>
      </c>
      <c r="R175" s="223">
        <f>Q175*H175</f>
        <v>0</v>
      </c>
      <c r="S175" s="223">
        <v>0</v>
      </c>
      <c r="T175" s="224">
        <f>S175*H175</f>
        <v>0</v>
      </c>
      <c r="U175" s="36"/>
      <c r="V175" s="36"/>
      <c r="W175" s="36"/>
      <c r="X175" s="36"/>
      <c r="Y175" s="36"/>
      <c r="Z175" s="36"/>
      <c r="AA175" s="36"/>
      <c r="AB175" s="36"/>
      <c r="AC175" s="36"/>
      <c r="AD175" s="36"/>
      <c r="AE175" s="36"/>
      <c r="AR175" s="225" t="s">
        <v>127</v>
      </c>
      <c r="AT175" s="225" t="s">
        <v>123</v>
      </c>
      <c r="AU175" s="225" t="s">
        <v>83</v>
      </c>
      <c r="AY175" s="15" t="s">
        <v>121</v>
      </c>
      <c r="BE175" s="226">
        <f>IF(N175="základní",J175,0)</f>
        <v>0</v>
      </c>
      <c r="BF175" s="226">
        <f>IF(N175="snížená",J175,0)</f>
        <v>0</v>
      </c>
      <c r="BG175" s="226">
        <f>IF(N175="zákl. přenesená",J175,0)</f>
        <v>0</v>
      </c>
      <c r="BH175" s="226">
        <f>IF(N175="sníž. přenesená",J175,0)</f>
        <v>0</v>
      </c>
      <c r="BI175" s="226">
        <f>IF(N175="nulová",J175,0)</f>
        <v>0</v>
      </c>
      <c r="BJ175" s="15" t="s">
        <v>81</v>
      </c>
      <c r="BK175" s="226">
        <f>ROUND(I175*H175,2)</f>
        <v>0</v>
      </c>
      <c r="BL175" s="15" t="s">
        <v>127</v>
      </c>
      <c r="BM175" s="225" t="s">
        <v>276</v>
      </c>
    </row>
    <row r="176" s="12" customFormat="1" ht="25.92" customHeight="1">
      <c r="A176" s="12"/>
      <c r="B176" s="197"/>
      <c r="C176" s="198"/>
      <c r="D176" s="199" t="s">
        <v>73</v>
      </c>
      <c r="E176" s="200" t="s">
        <v>277</v>
      </c>
      <c r="F176" s="200" t="s">
        <v>278</v>
      </c>
      <c r="G176" s="198"/>
      <c r="H176" s="198"/>
      <c r="I176" s="201"/>
      <c r="J176" s="202">
        <f>BK176</f>
        <v>0</v>
      </c>
      <c r="K176" s="198"/>
      <c r="L176" s="203"/>
      <c r="M176" s="204"/>
      <c r="N176" s="205"/>
      <c r="O176" s="205"/>
      <c r="P176" s="206">
        <f>P177</f>
        <v>0</v>
      </c>
      <c r="Q176" s="205"/>
      <c r="R176" s="206">
        <f>R177</f>
        <v>0</v>
      </c>
      <c r="S176" s="205"/>
      <c r="T176" s="207">
        <f>T177</f>
        <v>0</v>
      </c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R176" s="208" t="s">
        <v>83</v>
      </c>
      <c r="AT176" s="209" t="s">
        <v>73</v>
      </c>
      <c r="AU176" s="209" t="s">
        <v>74</v>
      </c>
      <c r="AY176" s="208" t="s">
        <v>121</v>
      </c>
      <c r="BK176" s="210">
        <f>BK177</f>
        <v>0</v>
      </c>
    </row>
    <row r="177" s="12" customFormat="1" ht="22.8" customHeight="1">
      <c r="A177" s="12"/>
      <c r="B177" s="197"/>
      <c r="C177" s="198"/>
      <c r="D177" s="199" t="s">
        <v>73</v>
      </c>
      <c r="E177" s="211" t="s">
        <v>279</v>
      </c>
      <c r="F177" s="211" t="s">
        <v>280</v>
      </c>
      <c r="G177" s="198"/>
      <c r="H177" s="198"/>
      <c r="I177" s="201"/>
      <c r="J177" s="212">
        <f>BK177</f>
        <v>0</v>
      </c>
      <c r="K177" s="198"/>
      <c r="L177" s="203"/>
      <c r="M177" s="204"/>
      <c r="N177" s="205"/>
      <c r="O177" s="205"/>
      <c r="P177" s="206">
        <f>SUM(P178:P181)</f>
        <v>0</v>
      </c>
      <c r="Q177" s="205"/>
      <c r="R177" s="206">
        <f>SUM(R178:R181)</f>
        <v>0</v>
      </c>
      <c r="S177" s="205"/>
      <c r="T177" s="207">
        <f>SUM(T178:T181)</f>
        <v>0</v>
      </c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R177" s="208" t="s">
        <v>83</v>
      </c>
      <c r="AT177" s="209" t="s">
        <v>73</v>
      </c>
      <c r="AU177" s="209" t="s">
        <v>81</v>
      </c>
      <c r="AY177" s="208" t="s">
        <v>121</v>
      </c>
      <c r="BK177" s="210">
        <f>SUM(BK178:BK181)</f>
        <v>0</v>
      </c>
    </row>
    <row r="178" s="2" customFormat="1" ht="24.15" customHeight="1">
      <c r="A178" s="36"/>
      <c r="B178" s="37"/>
      <c r="C178" s="213" t="s">
        <v>281</v>
      </c>
      <c r="D178" s="213" t="s">
        <v>123</v>
      </c>
      <c r="E178" s="214" t="s">
        <v>282</v>
      </c>
      <c r="F178" s="215" t="s">
        <v>283</v>
      </c>
      <c r="G178" s="216" t="s">
        <v>169</v>
      </c>
      <c r="H178" s="217">
        <v>84</v>
      </c>
      <c r="I178" s="218"/>
      <c r="J178" s="219">
        <f>ROUND(I178*H178,2)</f>
        <v>0</v>
      </c>
      <c r="K178" s="220"/>
      <c r="L178" s="42"/>
      <c r="M178" s="221" t="s">
        <v>1</v>
      </c>
      <c r="N178" s="222" t="s">
        <v>39</v>
      </c>
      <c r="O178" s="89"/>
      <c r="P178" s="223">
        <f>O178*H178</f>
        <v>0</v>
      </c>
      <c r="Q178" s="223">
        <v>0</v>
      </c>
      <c r="R178" s="223">
        <f>Q178*H178</f>
        <v>0</v>
      </c>
      <c r="S178" s="223">
        <v>0</v>
      </c>
      <c r="T178" s="224">
        <f>S178*H178</f>
        <v>0</v>
      </c>
      <c r="U178" s="36"/>
      <c r="V178" s="36"/>
      <c r="W178" s="36"/>
      <c r="X178" s="36"/>
      <c r="Y178" s="36"/>
      <c r="Z178" s="36"/>
      <c r="AA178" s="36"/>
      <c r="AB178" s="36"/>
      <c r="AC178" s="36"/>
      <c r="AD178" s="36"/>
      <c r="AE178" s="36"/>
      <c r="AR178" s="225" t="s">
        <v>184</v>
      </c>
      <c r="AT178" s="225" t="s">
        <v>123</v>
      </c>
      <c r="AU178" s="225" t="s">
        <v>83</v>
      </c>
      <c r="AY178" s="15" t="s">
        <v>121</v>
      </c>
      <c r="BE178" s="226">
        <f>IF(N178="základní",J178,0)</f>
        <v>0</v>
      </c>
      <c r="BF178" s="226">
        <f>IF(N178="snížená",J178,0)</f>
        <v>0</v>
      </c>
      <c r="BG178" s="226">
        <f>IF(N178="zákl. přenesená",J178,0)</f>
        <v>0</v>
      </c>
      <c r="BH178" s="226">
        <f>IF(N178="sníž. přenesená",J178,0)</f>
        <v>0</v>
      </c>
      <c r="BI178" s="226">
        <f>IF(N178="nulová",J178,0)</f>
        <v>0</v>
      </c>
      <c r="BJ178" s="15" t="s">
        <v>81</v>
      </c>
      <c r="BK178" s="226">
        <f>ROUND(I178*H178,2)</f>
        <v>0</v>
      </c>
      <c r="BL178" s="15" t="s">
        <v>184</v>
      </c>
      <c r="BM178" s="225" t="s">
        <v>284</v>
      </c>
    </row>
    <row r="179" s="2" customFormat="1" ht="14.4" customHeight="1">
      <c r="A179" s="36"/>
      <c r="B179" s="37"/>
      <c r="C179" s="227" t="s">
        <v>285</v>
      </c>
      <c r="D179" s="227" t="s">
        <v>162</v>
      </c>
      <c r="E179" s="228" t="s">
        <v>286</v>
      </c>
      <c r="F179" s="229" t="s">
        <v>287</v>
      </c>
      <c r="G179" s="230" t="s">
        <v>152</v>
      </c>
      <c r="H179" s="231">
        <v>0.028000000000000001</v>
      </c>
      <c r="I179" s="232"/>
      <c r="J179" s="233">
        <f>ROUND(I179*H179,2)</f>
        <v>0</v>
      </c>
      <c r="K179" s="234"/>
      <c r="L179" s="235"/>
      <c r="M179" s="236" t="s">
        <v>1</v>
      </c>
      <c r="N179" s="237" t="s">
        <v>39</v>
      </c>
      <c r="O179" s="89"/>
      <c r="P179" s="223">
        <f>O179*H179</f>
        <v>0</v>
      </c>
      <c r="Q179" s="223">
        <v>0</v>
      </c>
      <c r="R179" s="223">
        <f>Q179*H179</f>
        <v>0</v>
      </c>
      <c r="S179" s="223">
        <v>0</v>
      </c>
      <c r="T179" s="224">
        <f>S179*H179</f>
        <v>0</v>
      </c>
      <c r="U179" s="36"/>
      <c r="V179" s="36"/>
      <c r="W179" s="36"/>
      <c r="X179" s="36"/>
      <c r="Y179" s="36"/>
      <c r="Z179" s="36"/>
      <c r="AA179" s="36"/>
      <c r="AB179" s="36"/>
      <c r="AC179" s="36"/>
      <c r="AD179" s="36"/>
      <c r="AE179" s="36"/>
      <c r="AR179" s="225" t="s">
        <v>183</v>
      </c>
      <c r="AT179" s="225" t="s">
        <v>162</v>
      </c>
      <c r="AU179" s="225" t="s">
        <v>83</v>
      </c>
      <c r="AY179" s="15" t="s">
        <v>121</v>
      </c>
      <c r="BE179" s="226">
        <f>IF(N179="základní",J179,0)</f>
        <v>0</v>
      </c>
      <c r="BF179" s="226">
        <f>IF(N179="snížená",J179,0)</f>
        <v>0</v>
      </c>
      <c r="BG179" s="226">
        <f>IF(N179="zákl. přenesená",J179,0)</f>
        <v>0</v>
      </c>
      <c r="BH179" s="226">
        <f>IF(N179="sníž. přenesená",J179,0)</f>
        <v>0</v>
      </c>
      <c r="BI179" s="226">
        <f>IF(N179="nulová",J179,0)</f>
        <v>0</v>
      </c>
      <c r="BJ179" s="15" t="s">
        <v>81</v>
      </c>
      <c r="BK179" s="226">
        <f>ROUND(I179*H179,2)</f>
        <v>0</v>
      </c>
      <c r="BL179" s="15" t="s">
        <v>184</v>
      </c>
      <c r="BM179" s="225" t="s">
        <v>288</v>
      </c>
    </row>
    <row r="180" s="2" customFormat="1" ht="24.15" customHeight="1">
      <c r="A180" s="36"/>
      <c r="B180" s="37"/>
      <c r="C180" s="213" t="s">
        <v>289</v>
      </c>
      <c r="D180" s="213" t="s">
        <v>123</v>
      </c>
      <c r="E180" s="214" t="s">
        <v>290</v>
      </c>
      <c r="F180" s="215" t="s">
        <v>291</v>
      </c>
      <c r="G180" s="216" t="s">
        <v>169</v>
      </c>
      <c r="H180" s="217">
        <v>192.00299999999999</v>
      </c>
      <c r="I180" s="218"/>
      <c r="J180" s="219">
        <f>ROUND(I180*H180,2)</f>
        <v>0</v>
      </c>
      <c r="K180" s="220"/>
      <c r="L180" s="42"/>
      <c r="M180" s="221" t="s">
        <v>1</v>
      </c>
      <c r="N180" s="222" t="s">
        <v>39</v>
      </c>
      <c r="O180" s="89"/>
      <c r="P180" s="223">
        <f>O180*H180</f>
        <v>0</v>
      </c>
      <c r="Q180" s="223">
        <v>0</v>
      </c>
      <c r="R180" s="223">
        <f>Q180*H180</f>
        <v>0</v>
      </c>
      <c r="S180" s="223">
        <v>0</v>
      </c>
      <c r="T180" s="224">
        <f>S180*H180</f>
        <v>0</v>
      </c>
      <c r="U180" s="36"/>
      <c r="V180" s="36"/>
      <c r="W180" s="36"/>
      <c r="X180" s="36"/>
      <c r="Y180" s="36"/>
      <c r="Z180" s="36"/>
      <c r="AA180" s="36"/>
      <c r="AB180" s="36"/>
      <c r="AC180" s="36"/>
      <c r="AD180" s="36"/>
      <c r="AE180" s="36"/>
      <c r="AR180" s="225" t="s">
        <v>184</v>
      </c>
      <c r="AT180" s="225" t="s">
        <v>123</v>
      </c>
      <c r="AU180" s="225" t="s">
        <v>83</v>
      </c>
      <c r="AY180" s="15" t="s">
        <v>121</v>
      </c>
      <c r="BE180" s="226">
        <f>IF(N180="základní",J180,0)</f>
        <v>0</v>
      </c>
      <c r="BF180" s="226">
        <f>IF(N180="snížená",J180,0)</f>
        <v>0</v>
      </c>
      <c r="BG180" s="226">
        <f>IF(N180="zákl. přenesená",J180,0)</f>
        <v>0</v>
      </c>
      <c r="BH180" s="226">
        <f>IF(N180="sníž. přenesená",J180,0)</f>
        <v>0</v>
      </c>
      <c r="BI180" s="226">
        <f>IF(N180="nulová",J180,0)</f>
        <v>0</v>
      </c>
      <c r="BJ180" s="15" t="s">
        <v>81</v>
      </c>
      <c r="BK180" s="226">
        <f>ROUND(I180*H180,2)</f>
        <v>0</v>
      </c>
      <c r="BL180" s="15" t="s">
        <v>184</v>
      </c>
      <c r="BM180" s="225" t="s">
        <v>292</v>
      </c>
    </row>
    <row r="181" s="2" customFormat="1" ht="14.4" customHeight="1">
      <c r="A181" s="36"/>
      <c r="B181" s="37"/>
      <c r="C181" s="227" t="s">
        <v>293</v>
      </c>
      <c r="D181" s="227" t="s">
        <v>162</v>
      </c>
      <c r="E181" s="228" t="s">
        <v>294</v>
      </c>
      <c r="F181" s="229" t="s">
        <v>295</v>
      </c>
      <c r="G181" s="230" t="s">
        <v>152</v>
      </c>
      <c r="H181" s="231">
        <v>0.082000000000000003</v>
      </c>
      <c r="I181" s="232"/>
      <c r="J181" s="233">
        <f>ROUND(I181*H181,2)</f>
        <v>0</v>
      </c>
      <c r="K181" s="234"/>
      <c r="L181" s="235"/>
      <c r="M181" s="236" t="s">
        <v>1</v>
      </c>
      <c r="N181" s="237" t="s">
        <v>39</v>
      </c>
      <c r="O181" s="89"/>
      <c r="P181" s="223">
        <f>O181*H181</f>
        <v>0</v>
      </c>
      <c r="Q181" s="223">
        <v>0</v>
      </c>
      <c r="R181" s="223">
        <f>Q181*H181</f>
        <v>0</v>
      </c>
      <c r="S181" s="223">
        <v>0</v>
      </c>
      <c r="T181" s="224">
        <f>S181*H181</f>
        <v>0</v>
      </c>
      <c r="U181" s="36"/>
      <c r="V181" s="36"/>
      <c r="W181" s="36"/>
      <c r="X181" s="36"/>
      <c r="Y181" s="36"/>
      <c r="Z181" s="36"/>
      <c r="AA181" s="36"/>
      <c r="AB181" s="36"/>
      <c r="AC181" s="36"/>
      <c r="AD181" s="36"/>
      <c r="AE181" s="36"/>
      <c r="AR181" s="225" t="s">
        <v>183</v>
      </c>
      <c r="AT181" s="225" t="s">
        <v>162</v>
      </c>
      <c r="AU181" s="225" t="s">
        <v>83</v>
      </c>
      <c r="AY181" s="15" t="s">
        <v>121</v>
      </c>
      <c r="BE181" s="226">
        <f>IF(N181="základní",J181,0)</f>
        <v>0</v>
      </c>
      <c r="BF181" s="226">
        <f>IF(N181="snížená",J181,0)</f>
        <v>0</v>
      </c>
      <c r="BG181" s="226">
        <f>IF(N181="zákl. přenesená",J181,0)</f>
        <v>0</v>
      </c>
      <c r="BH181" s="226">
        <f>IF(N181="sníž. přenesená",J181,0)</f>
        <v>0</v>
      </c>
      <c r="BI181" s="226">
        <f>IF(N181="nulová",J181,0)</f>
        <v>0</v>
      </c>
      <c r="BJ181" s="15" t="s">
        <v>81</v>
      </c>
      <c r="BK181" s="226">
        <f>ROUND(I181*H181,2)</f>
        <v>0</v>
      </c>
      <c r="BL181" s="15" t="s">
        <v>184</v>
      </c>
      <c r="BM181" s="225" t="s">
        <v>296</v>
      </c>
    </row>
    <row r="182" s="12" customFormat="1" ht="25.92" customHeight="1">
      <c r="A182" s="12"/>
      <c r="B182" s="197"/>
      <c r="C182" s="198"/>
      <c r="D182" s="199" t="s">
        <v>73</v>
      </c>
      <c r="E182" s="200" t="s">
        <v>297</v>
      </c>
      <c r="F182" s="200" t="s">
        <v>298</v>
      </c>
      <c r="G182" s="198"/>
      <c r="H182" s="198"/>
      <c r="I182" s="201"/>
      <c r="J182" s="202">
        <f>BK182</f>
        <v>0</v>
      </c>
      <c r="K182" s="198"/>
      <c r="L182" s="203"/>
      <c r="M182" s="204"/>
      <c r="N182" s="205"/>
      <c r="O182" s="205"/>
      <c r="P182" s="206">
        <f>P183+P187+P189+P191</f>
        <v>0</v>
      </c>
      <c r="Q182" s="205"/>
      <c r="R182" s="206">
        <f>R183+R187+R189+R191</f>
        <v>0</v>
      </c>
      <c r="S182" s="205"/>
      <c r="T182" s="207">
        <f>T183+T187+T189+T191</f>
        <v>0</v>
      </c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R182" s="208" t="s">
        <v>138</v>
      </c>
      <c r="AT182" s="209" t="s">
        <v>73</v>
      </c>
      <c r="AU182" s="209" t="s">
        <v>74</v>
      </c>
      <c r="AY182" s="208" t="s">
        <v>121</v>
      </c>
      <c r="BK182" s="210">
        <f>BK183+BK187+BK189+BK191</f>
        <v>0</v>
      </c>
    </row>
    <row r="183" s="12" customFormat="1" ht="22.8" customHeight="1">
      <c r="A183" s="12"/>
      <c r="B183" s="197"/>
      <c r="C183" s="198"/>
      <c r="D183" s="199" t="s">
        <v>73</v>
      </c>
      <c r="E183" s="211" t="s">
        <v>299</v>
      </c>
      <c r="F183" s="211" t="s">
        <v>300</v>
      </c>
      <c r="G183" s="198"/>
      <c r="H183" s="198"/>
      <c r="I183" s="201"/>
      <c r="J183" s="212">
        <f>BK183</f>
        <v>0</v>
      </c>
      <c r="K183" s="198"/>
      <c r="L183" s="203"/>
      <c r="M183" s="204"/>
      <c r="N183" s="205"/>
      <c r="O183" s="205"/>
      <c r="P183" s="206">
        <f>SUM(P184:P186)</f>
        <v>0</v>
      </c>
      <c r="Q183" s="205"/>
      <c r="R183" s="206">
        <f>SUM(R184:R186)</f>
        <v>0</v>
      </c>
      <c r="S183" s="205"/>
      <c r="T183" s="207">
        <f>SUM(T184:T186)</f>
        <v>0</v>
      </c>
      <c r="U183" s="12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  <c r="AR183" s="208" t="s">
        <v>138</v>
      </c>
      <c r="AT183" s="209" t="s">
        <v>73</v>
      </c>
      <c r="AU183" s="209" t="s">
        <v>81</v>
      </c>
      <c r="AY183" s="208" t="s">
        <v>121</v>
      </c>
      <c r="BK183" s="210">
        <f>SUM(BK184:BK186)</f>
        <v>0</v>
      </c>
    </row>
    <row r="184" s="2" customFormat="1" ht="14.4" customHeight="1">
      <c r="A184" s="36"/>
      <c r="B184" s="37"/>
      <c r="C184" s="213" t="s">
        <v>213</v>
      </c>
      <c r="D184" s="213" t="s">
        <v>123</v>
      </c>
      <c r="E184" s="214" t="s">
        <v>301</v>
      </c>
      <c r="F184" s="215" t="s">
        <v>302</v>
      </c>
      <c r="G184" s="216" t="s">
        <v>303</v>
      </c>
      <c r="H184" s="217">
        <v>1</v>
      </c>
      <c r="I184" s="218"/>
      <c r="J184" s="219">
        <f>ROUND(I184*H184,2)</f>
        <v>0</v>
      </c>
      <c r="K184" s="220"/>
      <c r="L184" s="42"/>
      <c r="M184" s="221" t="s">
        <v>1</v>
      </c>
      <c r="N184" s="222" t="s">
        <v>39</v>
      </c>
      <c r="O184" s="89"/>
      <c r="P184" s="223">
        <f>O184*H184</f>
        <v>0</v>
      </c>
      <c r="Q184" s="223">
        <v>0</v>
      </c>
      <c r="R184" s="223">
        <f>Q184*H184</f>
        <v>0</v>
      </c>
      <c r="S184" s="223">
        <v>0</v>
      </c>
      <c r="T184" s="224">
        <f>S184*H184</f>
        <v>0</v>
      </c>
      <c r="U184" s="36"/>
      <c r="V184" s="36"/>
      <c r="W184" s="36"/>
      <c r="X184" s="36"/>
      <c r="Y184" s="36"/>
      <c r="Z184" s="36"/>
      <c r="AA184" s="36"/>
      <c r="AB184" s="36"/>
      <c r="AC184" s="36"/>
      <c r="AD184" s="36"/>
      <c r="AE184" s="36"/>
      <c r="AR184" s="225" t="s">
        <v>304</v>
      </c>
      <c r="AT184" s="225" t="s">
        <v>123</v>
      </c>
      <c r="AU184" s="225" t="s">
        <v>83</v>
      </c>
      <c r="AY184" s="15" t="s">
        <v>121</v>
      </c>
      <c r="BE184" s="226">
        <f>IF(N184="základní",J184,0)</f>
        <v>0</v>
      </c>
      <c r="BF184" s="226">
        <f>IF(N184="snížená",J184,0)</f>
        <v>0</v>
      </c>
      <c r="BG184" s="226">
        <f>IF(N184="zákl. přenesená",J184,0)</f>
        <v>0</v>
      </c>
      <c r="BH184" s="226">
        <f>IF(N184="sníž. přenesená",J184,0)</f>
        <v>0</v>
      </c>
      <c r="BI184" s="226">
        <f>IF(N184="nulová",J184,0)</f>
        <v>0</v>
      </c>
      <c r="BJ184" s="15" t="s">
        <v>81</v>
      </c>
      <c r="BK184" s="226">
        <f>ROUND(I184*H184,2)</f>
        <v>0</v>
      </c>
      <c r="BL184" s="15" t="s">
        <v>304</v>
      </c>
      <c r="BM184" s="225" t="s">
        <v>305</v>
      </c>
    </row>
    <row r="185" s="2" customFormat="1" ht="14.4" customHeight="1">
      <c r="A185" s="36"/>
      <c r="B185" s="37"/>
      <c r="C185" s="213" t="s">
        <v>306</v>
      </c>
      <c r="D185" s="213" t="s">
        <v>123</v>
      </c>
      <c r="E185" s="214" t="s">
        <v>307</v>
      </c>
      <c r="F185" s="215" t="s">
        <v>308</v>
      </c>
      <c r="G185" s="216" t="s">
        <v>303</v>
      </c>
      <c r="H185" s="217">
        <v>1</v>
      </c>
      <c r="I185" s="218"/>
      <c r="J185" s="219">
        <f>ROUND(I185*H185,2)</f>
        <v>0</v>
      </c>
      <c r="K185" s="220"/>
      <c r="L185" s="42"/>
      <c r="M185" s="221" t="s">
        <v>1</v>
      </c>
      <c r="N185" s="222" t="s">
        <v>39</v>
      </c>
      <c r="O185" s="89"/>
      <c r="P185" s="223">
        <f>O185*H185</f>
        <v>0</v>
      </c>
      <c r="Q185" s="223">
        <v>0</v>
      </c>
      <c r="R185" s="223">
        <f>Q185*H185</f>
        <v>0</v>
      </c>
      <c r="S185" s="223">
        <v>0</v>
      </c>
      <c r="T185" s="224">
        <f>S185*H185</f>
        <v>0</v>
      </c>
      <c r="U185" s="36"/>
      <c r="V185" s="36"/>
      <c r="W185" s="36"/>
      <c r="X185" s="36"/>
      <c r="Y185" s="36"/>
      <c r="Z185" s="36"/>
      <c r="AA185" s="36"/>
      <c r="AB185" s="36"/>
      <c r="AC185" s="36"/>
      <c r="AD185" s="36"/>
      <c r="AE185" s="36"/>
      <c r="AR185" s="225" t="s">
        <v>304</v>
      </c>
      <c r="AT185" s="225" t="s">
        <v>123</v>
      </c>
      <c r="AU185" s="225" t="s">
        <v>83</v>
      </c>
      <c r="AY185" s="15" t="s">
        <v>121</v>
      </c>
      <c r="BE185" s="226">
        <f>IF(N185="základní",J185,0)</f>
        <v>0</v>
      </c>
      <c r="BF185" s="226">
        <f>IF(N185="snížená",J185,0)</f>
        <v>0</v>
      </c>
      <c r="BG185" s="226">
        <f>IF(N185="zákl. přenesená",J185,0)</f>
        <v>0</v>
      </c>
      <c r="BH185" s="226">
        <f>IF(N185="sníž. přenesená",J185,0)</f>
        <v>0</v>
      </c>
      <c r="BI185" s="226">
        <f>IF(N185="nulová",J185,0)</f>
        <v>0</v>
      </c>
      <c r="BJ185" s="15" t="s">
        <v>81</v>
      </c>
      <c r="BK185" s="226">
        <f>ROUND(I185*H185,2)</f>
        <v>0</v>
      </c>
      <c r="BL185" s="15" t="s">
        <v>304</v>
      </c>
      <c r="BM185" s="225" t="s">
        <v>309</v>
      </c>
    </row>
    <row r="186" s="13" customFormat="1">
      <c r="A186" s="13"/>
      <c r="B186" s="238"/>
      <c r="C186" s="239"/>
      <c r="D186" s="240" t="s">
        <v>310</v>
      </c>
      <c r="E186" s="241" t="s">
        <v>1</v>
      </c>
      <c r="F186" s="242" t="s">
        <v>311</v>
      </c>
      <c r="G186" s="239"/>
      <c r="H186" s="243">
        <v>1</v>
      </c>
      <c r="I186" s="244"/>
      <c r="J186" s="239"/>
      <c r="K186" s="239"/>
      <c r="L186" s="245"/>
      <c r="M186" s="246"/>
      <c r="N186" s="247"/>
      <c r="O186" s="247"/>
      <c r="P186" s="247"/>
      <c r="Q186" s="247"/>
      <c r="R186" s="247"/>
      <c r="S186" s="247"/>
      <c r="T186" s="248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9" t="s">
        <v>310</v>
      </c>
      <c r="AU186" s="249" t="s">
        <v>83</v>
      </c>
      <c r="AV186" s="13" t="s">
        <v>83</v>
      </c>
      <c r="AW186" s="13" t="s">
        <v>31</v>
      </c>
      <c r="AX186" s="13" t="s">
        <v>81</v>
      </c>
      <c r="AY186" s="249" t="s">
        <v>121</v>
      </c>
    </row>
    <row r="187" s="12" customFormat="1" ht="22.8" customHeight="1">
      <c r="A187" s="12"/>
      <c r="B187" s="197"/>
      <c r="C187" s="198"/>
      <c r="D187" s="199" t="s">
        <v>73</v>
      </c>
      <c r="E187" s="211" t="s">
        <v>312</v>
      </c>
      <c r="F187" s="211" t="s">
        <v>313</v>
      </c>
      <c r="G187" s="198"/>
      <c r="H187" s="198"/>
      <c r="I187" s="201"/>
      <c r="J187" s="212">
        <f>BK187</f>
        <v>0</v>
      </c>
      <c r="K187" s="198"/>
      <c r="L187" s="203"/>
      <c r="M187" s="204"/>
      <c r="N187" s="205"/>
      <c r="O187" s="205"/>
      <c r="P187" s="206">
        <f>P188</f>
        <v>0</v>
      </c>
      <c r="Q187" s="205"/>
      <c r="R187" s="206">
        <f>R188</f>
        <v>0</v>
      </c>
      <c r="S187" s="205"/>
      <c r="T187" s="207">
        <f>T188</f>
        <v>0</v>
      </c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R187" s="208" t="s">
        <v>138</v>
      </c>
      <c r="AT187" s="209" t="s">
        <v>73</v>
      </c>
      <c r="AU187" s="209" t="s">
        <v>81</v>
      </c>
      <c r="AY187" s="208" t="s">
        <v>121</v>
      </c>
      <c r="BK187" s="210">
        <f>BK188</f>
        <v>0</v>
      </c>
    </row>
    <row r="188" s="2" customFormat="1" ht="14.4" customHeight="1">
      <c r="A188" s="36"/>
      <c r="B188" s="37"/>
      <c r="C188" s="213" t="s">
        <v>314</v>
      </c>
      <c r="D188" s="213" t="s">
        <v>123</v>
      </c>
      <c r="E188" s="214" t="s">
        <v>315</v>
      </c>
      <c r="F188" s="215" t="s">
        <v>316</v>
      </c>
      <c r="G188" s="216" t="s">
        <v>303</v>
      </c>
      <c r="H188" s="217">
        <v>1</v>
      </c>
      <c r="I188" s="218"/>
      <c r="J188" s="219">
        <f>ROUND(I188*H188,2)</f>
        <v>0</v>
      </c>
      <c r="K188" s="220"/>
      <c r="L188" s="42"/>
      <c r="M188" s="221" t="s">
        <v>1</v>
      </c>
      <c r="N188" s="222" t="s">
        <v>39</v>
      </c>
      <c r="O188" s="89"/>
      <c r="P188" s="223">
        <f>O188*H188</f>
        <v>0</v>
      </c>
      <c r="Q188" s="223">
        <v>0</v>
      </c>
      <c r="R188" s="223">
        <f>Q188*H188</f>
        <v>0</v>
      </c>
      <c r="S188" s="223">
        <v>0</v>
      </c>
      <c r="T188" s="224">
        <f>S188*H188</f>
        <v>0</v>
      </c>
      <c r="U188" s="36"/>
      <c r="V188" s="36"/>
      <c r="W188" s="36"/>
      <c r="X188" s="36"/>
      <c r="Y188" s="36"/>
      <c r="Z188" s="36"/>
      <c r="AA188" s="36"/>
      <c r="AB188" s="36"/>
      <c r="AC188" s="36"/>
      <c r="AD188" s="36"/>
      <c r="AE188" s="36"/>
      <c r="AR188" s="225" t="s">
        <v>304</v>
      </c>
      <c r="AT188" s="225" t="s">
        <v>123</v>
      </c>
      <c r="AU188" s="225" t="s">
        <v>83</v>
      </c>
      <c r="AY188" s="15" t="s">
        <v>121</v>
      </c>
      <c r="BE188" s="226">
        <f>IF(N188="základní",J188,0)</f>
        <v>0</v>
      </c>
      <c r="BF188" s="226">
        <f>IF(N188="snížená",J188,0)</f>
        <v>0</v>
      </c>
      <c r="BG188" s="226">
        <f>IF(N188="zákl. přenesená",J188,0)</f>
        <v>0</v>
      </c>
      <c r="BH188" s="226">
        <f>IF(N188="sníž. přenesená",J188,0)</f>
        <v>0</v>
      </c>
      <c r="BI188" s="226">
        <f>IF(N188="nulová",J188,0)</f>
        <v>0</v>
      </c>
      <c r="BJ188" s="15" t="s">
        <v>81</v>
      </c>
      <c r="BK188" s="226">
        <f>ROUND(I188*H188,2)</f>
        <v>0</v>
      </c>
      <c r="BL188" s="15" t="s">
        <v>304</v>
      </c>
      <c r="BM188" s="225" t="s">
        <v>317</v>
      </c>
    </row>
    <row r="189" s="12" customFormat="1" ht="22.8" customHeight="1">
      <c r="A189" s="12"/>
      <c r="B189" s="197"/>
      <c r="C189" s="198"/>
      <c r="D189" s="199" t="s">
        <v>73</v>
      </c>
      <c r="E189" s="211" t="s">
        <v>318</v>
      </c>
      <c r="F189" s="211" t="s">
        <v>319</v>
      </c>
      <c r="G189" s="198"/>
      <c r="H189" s="198"/>
      <c r="I189" s="201"/>
      <c r="J189" s="212">
        <f>BK189</f>
        <v>0</v>
      </c>
      <c r="K189" s="198"/>
      <c r="L189" s="203"/>
      <c r="M189" s="204"/>
      <c r="N189" s="205"/>
      <c r="O189" s="205"/>
      <c r="P189" s="206">
        <f>P190</f>
        <v>0</v>
      </c>
      <c r="Q189" s="205"/>
      <c r="R189" s="206">
        <f>R190</f>
        <v>0</v>
      </c>
      <c r="S189" s="205"/>
      <c r="T189" s="207">
        <f>T190</f>
        <v>0</v>
      </c>
      <c r="U189" s="12"/>
      <c r="V189" s="12"/>
      <c r="W189" s="12"/>
      <c r="X189" s="12"/>
      <c r="Y189" s="12"/>
      <c r="Z189" s="12"/>
      <c r="AA189" s="12"/>
      <c r="AB189" s="12"/>
      <c r="AC189" s="12"/>
      <c r="AD189" s="12"/>
      <c r="AE189" s="12"/>
      <c r="AR189" s="208" t="s">
        <v>138</v>
      </c>
      <c r="AT189" s="209" t="s">
        <v>73</v>
      </c>
      <c r="AU189" s="209" t="s">
        <v>81</v>
      </c>
      <c r="AY189" s="208" t="s">
        <v>121</v>
      </c>
      <c r="BK189" s="210">
        <f>BK190</f>
        <v>0</v>
      </c>
    </row>
    <row r="190" s="2" customFormat="1" ht="14.4" customHeight="1">
      <c r="A190" s="36"/>
      <c r="B190" s="37"/>
      <c r="C190" s="213" t="s">
        <v>218</v>
      </c>
      <c r="D190" s="213" t="s">
        <v>123</v>
      </c>
      <c r="E190" s="214" t="s">
        <v>320</v>
      </c>
      <c r="F190" s="215" t="s">
        <v>321</v>
      </c>
      <c r="G190" s="216" t="s">
        <v>303</v>
      </c>
      <c r="H190" s="217">
        <v>1</v>
      </c>
      <c r="I190" s="218"/>
      <c r="J190" s="219">
        <f>ROUND(I190*H190,2)</f>
        <v>0</v>
      </c>
      <c r="K190" s="220"/>
      <c r="L190" s="42"/>
      <c r="M190" s="221" t="s">
        <v>1</v>
      </c>
      <c r="N190" s="222" t="s">
        <v>39</v>
      </c>
      <c r="O190" s="89"/>
      <c r="P190" s="223">
        <f>O190*H190</f>
        <v>0</v>
      </c>
      <c r="Q190" s="223">
        <v>0</v>
      </c>
      <c r="R190" s="223">
        <f>Q190*H190</f>
        <v>0</v>
      </c>
      <c r="S190" s="223">
        <v>0</v>
      </c>
      <c r="T190" s="224">
        <f>S190*H190</f>
        <v>0</v>
      </c>
      <c r="U190" s="36"/>
      <c r="V190" s="36"/>
      <c r="W190" s="36"/>
      <c r="X190" s="36"/>
      <c r="Y190" s="36"/>
      <c r="Z190" s="36"/>
      <c r="AA190" s="36"/>
      <c r="AB190" s="36"/>
      <c r="AC190" s="36"/>
      <c r="AD190" s="36"/>
      <c r="AE190" s="36"/>
      <c r="AR190" s="225" t="s">
        <v>304</v>
      </c>
      <c r="AT190" s="225" t="s">
        <v>123</v>
      </c>
      <c r="AU190" s="225" t="s">
        <v>83</v>
      </c>
      <c r="AY190" s="15" t="s">
        <v>121</v>
      </c>
      <c r="BE190" s="226">
        <f>IF(N190="základní",J190,0)</f>
        <v>0</v>
      </c>
      <c r="BF190" s="226">
        <f>IF(N190="snížená",J190,0)</f>
        <v>0</v>
      </c>
      <c r="BG190" s="226">
        <f>IF(N190="zákl. přenesená",J190,0)</f>
        <v>0</v>
      </c>
      <c r="BH190" s="226">
        <f>IF(N190="sníž. přenesená",J190,0)</f>
        <v>0</v>
      </c>
      <c r="BI190" s="226">
        <f>IF(N190="nulová",J190,0)</f>
        <v>0</v>
      </c>
      <c r="BJ190" s="15" t="s">
        <v>81</v>
      </c>
      <c r="BK190" s="226">
        <f>ROUND(I190*H190,2)</f>
        <v>0</v>
      </c>
      <c r="BL190" s="15" t="s">
        <v>304</v>
      </c>
      <c r="BM190" s="225" t="s">
        <v>322</v>
      </c>
    </row>
    <row r="191" s="12" customFormat="1" ht="22.8" customHeight="1">
      <c r="A191" s="12"/>
      <c r="B191" s="197"/>
      <c r="C191" s="198"/>
      <c r="D191" s="199" t="s">
        <v>73</v>
      </c>
      <c r="E191" s="211" t="s">
        <v>323</v>
      </c>
      <c r="F191" s="211" t="s">
        <v>324</v>
      </c>
      <c r="G191" s="198"/>
      <c r="H191" s="198"/>
      <c r="I191" s="201"/>
      <c r="J191" s="212">
        <f>BK191</f>
        <v>0</v>
      </c>
      <c r="K191" s="198"/>
      <c r="L191" s="203"/>
      <c r="M191" s="204"/>
      <c r="N191" s="205"/>
      <c r="O191" s="205"/>
      <c r="P191" s="206">
        <f>SUM(P192:P196)</f>
        <v>0</v>
      </c>
      <c r="Q191" s="205"/>
      <c r="R191" s="206">
        <f>SUM(R192:R196)</f>
        <v>0</v>
      </c>
      <c r="S191" s="205"/>
      <c r="T191" s="207">
        <f>SUM(T192:T196)</f>
        <v>0</v>
      </c>
      <c r="U191" s="12"/>
      <c r="V191" s="12"/>
      <c r="W191" s="12"/>
      <c r="X191" s="12"/>
      <c r="Y191" s="12"/>
      <c r="Z191" s="12"/>
      <c r="AA191" s="12"/>
      <c r="AB191" s="12"/>
      <c r="AC191" s="12"/>
      <c r="AD191" s="12"/>
      <c r="AE191" s="12"/>
      <c r="AR191" s="208" t="s">
        <v>138</v>
      </c>
      <c r="AT191" s="209" t="s">
        <v>73</v>
      </c>
      <c r="AU191" s="209" t="s">
        <v>81</v>
      </c>
      <c r="AY191" s="208" t="s">
        <v>121</v>
      </c>
      <c r="BK191" s="210">
        <f>SUM(BK192:BK196)</f>
        <v>0</v>
      </c>
    </row>
    <row r="192" s="2" customFormat="1" ht="24.15" customHeight="1">
      <c r="A192" s="36"/>
      <c r="B192" s="37"/>
      <c r="C192" s="213" t="s">
        <v>325</v>
      </c>
      <c r="D192" s="213" t="s">
        <v>123</v>
      </c>
      <c r="E192" s="214" t="s">
        <v>326</v>
      </c>
      <c r="F192" s="215" t="s">
        <v>327</v>
      </c>
      <c r="G192" s="216" t="s">
        <v>152</v>
      </c>
      <c r="H192" s="217">
        <v>37.32</v>
      </c>
      <c r="I192" s="218"/>
      <c r="J192" s="219">
        <f>ROUND(I192*H192,2)</f>
        <v>0</v>
      </c>
      <c r="K192" s="220"/>
      <c r="L192" s="42"/>
      <c r="M192" s="221" t="s">
        <v>1</v>
      </c>
      <c r="N192" s="222" t="s">
        <v>39</v>
      </c>
      <c r="O192" s="89"/>
      <c r="P192" s="223">
        <f>O192*H192</f>
        <v>0</v>
      </c>
      <c r="Q192" s="223">
        <v>0</v>
      </c>
      <c r="R192" s="223">
        <f>Q192*H192</f>
        <v>0</v>
      </c>
      <c r="S192" s="223">
        <v>0</v>
      </c>
      <c r="T192" s="224">
        <f>S192*H192</f>
        <v>0</v>
      </c>
      <c r="U192" s="36"/>
      <c r="V192" s="36"/>
      <c r="W192" s="36"/>
      <c r="X192" s="36"/>
      <c r="Y192" s="36"/>
      <c r="Z192" s="36"/>
      <c r="AA192" s="36"/>
      <c r="AB192" s="36"/>
      <c r="AC192" s="36"/>
      <c r="AD192" s="36"/>
      <c r="AE192" s="36"/>
      <c r="AR192" s="225" t="s">
        <v>127</v>
      </c>
      <c r="AT192" s="225" t="s">
        <v>123</v>
      </c>
      <c r="AU192" s="225" t="s">
        <v>83</v>
      </c>
      <c r="AY192" s="15" t="s">
        <v>121</v>
      </c>
      <c r="BE192" s="226">
        <f>IF(N192="základní",J192,0)</f>
        <v>0</v>
      </c>
      <c r="BF192" s="226">
        <f>IF(N192="snížená",J192,0)</f>
        <v>0</v>
      </c>
      <c r="BG192" s="226">
        <f>IF(N192="zákl. přenesená",J192,0)</f>
        <v>0</v>
      </c>
      <c r="BH192" s="226">
        <f>IF(N192="sníž. přenesená",J192,0)</f>
        <v>0</v>
      </c>
      <c r="BI192" s="226">
        <f>IF(N192="nulová",J192,0)</f>
        <v>0</v>
      </c>
      <c r="BJ192" s="15" t="s">
        <v>81</v>
      </c>
      <c r="BK192" s="226">
        <f>ROUND(I192*H192,2)</f>
        <v>0</v>
      </c>
      <c r="BL192" s="15" t="s">
        <v>127</v>
      </c>
      <c r="BM192" s="225" t="s">
        <v>328</v>
      </c>
    </row>
    <row r="193" s="2" customFormat="1" ht="24.15" customHeight="1">
      <c r="A193" s="36"/>
      <c r="B193" s="37"/>
      <c r="C193" s="213" t="s">
        <v>206</v>
      </c>
      <c r="D193" s="213" t="s">
        <v>123</v>
      </c>
      <c r="E193" s="214" t="s">
        <v>329</v>
      </c>
      <c r="F193" s="215" t="s">
        <v>330</v>
      </c>
      <c r="G193" s="216" t="s">
        <v>152</v>
      </c>
      <c r="H193" s="217">
        <v>50.5</v>
      </c>
      <c r="I193" s="218"/>
      <c r="J193" s="219">
        <f>ROUND(I193*H193,2)</f>
        <v>0</v>
      </c>
      <c r="K193" s="220"/>
      <c r="L193" s="42"/>
      <c r="M193" s="221" t="s">
        <v>1</v>
      </c>
      <c r="N193" s="222" t="s">
        <v>39</v>
      </c>
      <c r="O193" s="89"/>
      <c r="P193" s="223">
        <f>O193*H193</f>
        <v>0</v>
      </c>
      <c r="Q193" s="223">
        <v>0</v>
      </c>
      <c r="R193" s="223">
        <f>Q193*H193</f>
        <v>0</v>
      </c>
      <c r="S193" s="223">
        <v>0</v>
      </c>
      <c r="T193" s="224">
        <f>S193*H193</f>
        <v>0</v>
      </c>
      <c r="U193" s="36"/>
      <c r="V193" s="36"/>
      <c r="W193" s="36"/>
      <c r="X193" s="36"/>
      <c r="Y193" s="36"/>
      <c r="Z193" s="36"/>
      <c r="AA193" s="36"/>
      <c r="AB193" s="36"/>
      <c r="AC193" s="36"/>
      <c r="AD193" s="36"/>
      <c r="AE193" s="36"/>
      <c r="AR193" s="225" t="s">
        <v>127</v>
      </c>
      <c r="AT193" s="225" t="s">
        <v>123</v>
      </c>
      <c r="AU193" s="225" t="s">
        <v>83</v>
      </c>
      <c r="AY193" s="15" t="s">
        <v>121</v>
      </c>
      <c r="BE193" s="226">
        <f>IF(N193="základní",J193,0)</f>
        <v>0</v>
      </c>
      <c r="BF193" s="226">
        <f>IF(N193="snížená",J193,0)</f>
        <v>0</v>
      </c>
      <c r="BG193" s="226">
        <f>IF(N193="zákl. přenesená",J193,0)</f>
        <v>0</v>
      </c>
      <c r="BH193" s="226">
        <f>IF(N193="sníž. přenesená",J193,0)</f>
        <v>0</v>
      </c>
      <c r="BI193" s="226">
        <f>IF(N193="nulová",J193,0)</f>
        <v>0</v>
      </c>
      <c r="BJ193" s="15" t="s">
        <v>81</v>
      </c>
      <c r="BK193" s="226">
        <f>ROUND(I193*H193,2)</f>
        <v>0</v>
      </c>
      <c r="BL193" s="15" t="s">
        <v>127</v>
      </c>
      <c r="BM193" s="225" t="s">
        <v>331</v>
      </c>
    </row>
    <row r="194" s="2" customFormat="1" ht="24.15" customHeight="1">
      <c r="A194" s="36"/>
      <c r="B194" s="37"/>
      <c r="C194" s="213" t="s">
        <v>332</v>
      </c>
      <c r="D194" s="213" t="s">
        <v>123</v>
      </c>
      <c r="E194" s="214" t="s">
        <v>333</v>
      </c>
      <c r="F194" s="215" t="s">
        <v>327</v>
      </c>
      <c r="G194" s="216" t="s">
        <v>152</v>
      </c>
      <c r="H194" s="217">
        <v>0.20000000000000001</v>
      </c>
      <c r="I194" s="218"/>
      <c r="J194" s="219">
        <f>ROUND(I194*H194,2)</f>
        <v>0</v>
      </c>
      <c r="K194" s="220"/>
      <c r="L194" s="42"/>
      <c r="M194" s="221" t="s">
        <v>1</v>
      </c>
      <c r="N194" s="222" t="s">
        <v>39</v>
      </c>
      <c r="O194" s="89"/>
      <c r="P194" s="223">
        <f>O194*H194</f>
        <v>0</v>
      </c>
      <c r="Q194" s="223">
        <v>0</v>
      </c>
      <c r="R194" s="223">
        <f>Q194*H194</f>
        <v>0</v>
      </c>
      <c r="S194" s="223">
        <v>0</v>
      </c>
      <c r="T194" s="224">
        <f>S194*H194</f>
        <v>0</v>
      </c>
      <c r="U194" s="36"/>
      <c r="V194" s="36"/>
      <c r="W194" s="36"/>
      <c r="X194" s="36"/>
      <c r="Y194" s="36"/>
      <c r="Z194" s="36"/>
      <c r="AA194" s="36"/>
      <c r="AB194" s="36"/>
      <c r="AC194" s="36"/>
      <c r="AD194" s="36"/>
      <c r="AE194" s="36"/>
      <c r="AR194" s="225" t="s">
        <v>127</v>
      </c>
      <c r="AT194" s="225" t="s">
        <v>123</v>
      </c>
      <c r="AU194" s="225" t="s">
        <v>83</v>
      </c>
      <c r="AY194" s="15" t="s">
        <v>121</v>
      </c>
      <c r="BE194" s="226">
        <f>IF(N194="základní",J194,0)</f>
        <v>0</v>
      </c>
      <c r="BF194" s="226">
        <f>IF(N194="snížená",J194,0)</f>
        <v>0</v>
      </c>
      <c r="BG194" s="226">
        <f>IF(N194="zákl. přenesená",J194,0)</f>
        <v>0</v>
      </c>
      <c r="BH194" s="226">
        <f>IF(N194="sníž. přenesená",J194,0)</f>
        <v>0</v>
      </c>
      <c r="BI194" s="226">
        <f>IF(N194="nulová",J194,0)</f>
        <v>0</v>
      </c>
      <c r="BJ194" s="15" t="s">
        <v>81</v>
      </c>
      <c r="BK194" s="226">
        <f>ROUND(I194*H194,2)</f>
        <v>0</v>
      </c>
      <c r="BL194" s="15" t="s">
        <v>127</v>
      </c>
      <c r="BM194" s="225" t="s">
        <v>334</v>
      </c>
    </row>
    <row r="195" s="2" customFormat="1" ht="24.15" customHeight="1">
      <c r="A195" s="36"/>
      <c r="B195" s="37"/>
      <c r="C195" s="213" t="s">
        <v>209</v>
      </c>
      <c r="D195" s="213" t="s">
        <v>123</v>
      </c>
      <c r="E195" s="214" t="s">
        <v>335</v>
      </c>
      <c r="F195" s="215" t="s">
        <v>327</v>
      </c>
      <c r="G195" s="216" t="s">
        <v>152</v>
      </c>
      <c r="H195" s="217">
        <v>28.800000000000001</v>
      </c>
      <c r="I195" s="218"/>
      <c r="J195" s="219">
        <f>ROUND(I195*H195,2)</f>
        <v>0</v>
      </c>
      <c r="K195" s="220"/>
      <c r="L195" s="42"/>
      <c r="M195" s="221" t="s">
        <v>1</v>
      </c>
      <c r="N195" s="222" t="s">
        <v>39</v>
      </c>
      <c r="O195" s="89"/>
      <c r="P195" s="223">
        <f>O195*H195</f>
        <v>0</v>
      </c>
      <c r="Q195" s="223">
        <v>0</v>
      </c>
      <c r="R195" s="223">
        <f>Q195*H195</f>
        <v>0</v>
      </c>
      <c r="S195" s="223">
        <v>0</v>
      </c>
      <c r="T195" s="224">
        <f>S195*H195</f>
        <v>0</v>
      </c>
      <c r="U195" s="36"/>
      <c r="V195" s="36"/>
      <c r="W195" s="36"/>
      <c r="X195" s="36"/>
      <c r="Y195" s="36"/>
      <c r="Z195" s="36"/>
      <c r="AA195" s="36"/>
      <c r="AB195" s="36"/>
      <c r="AC195" s="36"/>
      <c r="AD195" s="36"/>
      <c r="AE195" s="36"/>
      <c r="AR195" s="225" t="s">
        <v>127</v>
      </c>
      <c r="AT195" s="225" t="s">
        <v>123</v>
      </c>
      <c r="AU195" s="225" t="s">
        <v>83</v>
      </c>
      <c r="AY195" s="15" t="s">
        <v>121</v>
      </c>
      <c r="BE195" s="226">
        <f>IF(N195="základní",J195,0)</f>
        <v>0</v>
      </c>
      <c r="BF195" s="226">
        <f>IF(N195="snížená",J195,0)</f>
        <v>0</v>
      </c>
      <c r="BG195" s="226">
        <f>IF(N195="zákl. přenesená",J195,0)</f>
        <v>0</v>
      </c>
      <c r="BH195" s="226">
        <f>IF(N195="sníž. přenesená",J195,0)</f>
        <v>0</v>
      </c>
      <c r="BI195" s="226">
        <f>IF(N195="nulová",J195,0)</f>
        <v>0</v>
      </c>
      <c r="BJ195" s="15" t="s">
        <v>81</v>
      </c>
      <c r="BK195" s="226">
        <f>ROUND(I195*H195,2)</f>
        <v>0</v>
      </c>
      <c r="BL195" s="15" t="s">
        <v>127</v>
      </c>
      <c r="BM195" s="225" t="s">
        <v>336</v>
      </c>
    </row>
    <row r="196" s="2" customFormat="1" ht="24.15" customHeight="1">
      <c r="A196" s="36"/>
      <c r="B196" s="37"/>
      <c r="C196" s="213" t="s">
        <v>337</v>
      </c>
      <c r="D196" s="213" t="s">
        <v>123</v>
      </c>
      <c r="E196" s="214" t="s">
        <v>338</v>
      </c>
      <c r="F196" s="215" t="s">
        <v>339</v>
      </c>
      <c r="G196" s="216" t="s">
        <v>126</v>
      </c>
      <c r="H196" s="217">
        <v>20.75</v>
      </c>
      <c r="I196" s="218"/>
      <c r="J196" s="219">
        <f>ROUND(I196*H196,2)</f>
        <v>0</v>
      </c>
      <c r="K196" s="220"/>
      <c r="L196" s="42"/>
      <c r="M196" s="250" t="s">
        <v>1</v>
      </c>
      <c r="N196" s="251" t="s">
        <v>39</v>
      </c>
      <c r="O196" s="252"/>
      <c r="P196" s="253">
        <f>O196*H196</f>
        <v>0</v>
      </c>
      <c r="Q196" s="253">
        <v>0</v>
      </c>
      <c r="R196" s="253">
        <f>Q196*H196</f>
        <v>0</v>
      </c>
      <c r="S196" s="253">
        <v>0</v>
      </c>
      <c r="T196" s="254">
        <f>S196*H196</f>
        <v>0</v>
      </c>
      <c r="U196" s="36"/>
      <c r="V196" s="36"/>
      <c r="W196" s="36"/>
      <c r="X196" s="36"/>
      <c r="Y196" s="36"/>
      <c r="Z196" s="36"/>
      <c r="AA196" s="36"/>
      <c r="AB196" s="36"/>
      <c r="AC196" s="36"/>
      <c r="AD196" s="36"/>
      <c r="AE196" s="36"/>
      <c r="AR196" s="225" t="s">
        <v>127</v>
      </c>
      <c r="AT196" s="225" t="s">
        <v>123</v>
      </c>
      <c r="AU196" s="225" t="s">
        <v>83</v>
      </c>
      <c r="AY196" s="15" t="s">
        <v>121</v>
      </c>
      <c r="BE196" s="226">
        <f>IF(N196="základní",J196,0)</f>
        <v>0</v>
      </c>
      <c r="BF196" s="226">
        <f>IF(N196="snížená",J196,0)</f>
        <v>0</v>
      </c>
      <c r="BG196" s="226">
        <f>IF(N196="zákl. přenesená",J196,0)</f>
        <v>0</v>
      </c>
      <c r="BH196" s="226">
        <f>IF(N196="sníž. přenesená",J196,0)</f>
        <v>0</v>
      </c>
      <c r="BI196" s="226">
        <f>IF(N196="nulová",J196,0)</f>
        <v>0</v>
      </c>
      <c r="BJ196" s="15" t="s">
        <v>81</v>
      </c>
      <c r="BK196" s="226">
        <f>ROUND(I196*H196,2)</f>
        <v>0</v>
      </c>
      <c r="BL196" s="15" t="s">
        <v>127</v>
      </c>
      <c r="BM196" s="225" t="s">
        <v>340</v>
      </c>
    </row>
    <row r="197" s="2" customFormat="1" ht="6.96" customHeight="1">
      <c r="A197" s="36"/>
      <c r="B197" s="64"/>
      <c r="C197" s="65"/>
      <c r="D197" s="65"/>
      <c r="E197" s="65"/>
      <c r="F197" s="65"/>
      <c r="G197" s="65"/>
      <c r="H197" s="65"/>
      <c r="I197" s="65"/>
      <c r="J197" s="65"/>
      <c r="K197" s="65"/>
      <c r="L197" s="42"/>
      <c r="M197" s="36"/>
      <c r="O197" s="36"/>
      <c r="P197" s="36"/>
      <c r="Q197" s="36"/>
      <c r="R197" s="36"/>
      <c r="S197" s="36"/>
      <c r="T197" s="36"/>
      <c r="U197" s="36"/>
      <c r="V197" s="36"/>
      <c r="W197" s="36"/>
      <c r="X197" s="36"/>
      <c r="Y197" s="36"/>
      <c r="Z197" s="36"/>
      <c r="AA197" s="36"/>
      <c r="AB197" s="36"/>
      <c r="AC197" s="36"/>
      <c r="AD197" s="36"/>
      <c r="AE197" s="36"/>
    </row>
  </sheetData>
  <sheetProtection sheet="1" autoFilter="0" formatColumns="0" formatRows="0" objects="1" scenarios="1" spinCount="100000" saltValue="5DDcokTWPE2TUj/Gc/fXqN9Akref4IuSL4I7ol2on5tG8hbTajVI/hCUsvY+xPZtGZYKztNeRNqalbZTnjwxcA==" hashValue="j2L83m59IKVcyRxqUZpv2tcFW6FDxrcsdrlG3uT6IU8+RwM3cgSoJS0esMmwIo2VA2CWueUuMlBExSDPXHrTJg==" algorithmName="SHA-512" password="CC35"/>
  <autoFilter ref="C129:K196"/>
  <mergeCells count="9">
    <mergeCell ref="E7:H7"/>
    <mergeCell ref="E9:H9"/>
    <mergeCell ref="E18:H18"/>
    <mergeCell ref="E27:H27"/>
    <mergeCell ref="E85:H85"/>
    <mergeCell ref="E87:H87"/>
    <mergeCell ref="E120:H120"/>
    <mergeCell ref="E122:H12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Kubelka Jan, Ing.</dc:creator>
  <cp:lastModifiedBy>Kubelka Jan, Ing.</cp:lastModifiedBy>
  <dcterms:created xsi:type="dcterms:W3CDTF">2020-09-09T07:13:11Z</dcterms:created>
  <dcterms:modified xsi:type="dcterms:W3CDTF">2020-09-09T07:13:14Z</dcterms:modified>
</cp:coreProperties>
</file>